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108" documentId="8_{3D5D0FB1-B596-4273-89D8-869E72E0A316}" xr6:coauthVersionLast="47" xr6:coauthVersionMax="47" xr10:uidLastSave="{E942121C-0C39-4C5E-B652-E872D2F9C6E9}"/>
  <workbookProtection workbookAlgorithmName="SHA-512" workbookHashValue="Am88HXIlnoUzNCPBR9nQ1b8cfc8l7ivENPxDY3saTNK2sUCT4iywh4wR7DBEghFznAsGWZ05vbruzaGHo2O5dw==" workbookSaltValue="XJ8P/gLp5jJklwRJE8ntmw==" workbookSpinCount="100000" lockStructure="1"/>
  <bookViews>
    <workbookView xWindow="-120" yWindow="-120" windowWidth="29040" windowHeight="15990" activeTab="1" xr2:uid="{00000000-000D-0000-FFFF-FFFF00000000}"/>
  </bookViews>
  <sheets>
    <sheet name="Coëfficiënten" sheetId="1" r:id="rId1"/>
    <sheet name="Indexcijfer" sheetId="2" r:id="rId2"/>
  </sheets>
  <definedNames>
    <definedName name="_xlnm.Print_Area" localSheetId="0">Coëfficiënten!$A$1:$P$21</definedName>
    <definedName name="_xlnm.Print_Area" localSheetId="1">Indexcijfer!$A$1:$P$1048</definedName>
    <definedName name="_xlnm.Print_Titles" localSheetId="1">Indexcijfer!$3:$4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53" i="2" l="1"/>
  <c r="D1253" i="2"/>
  <c r="E1253" i="2"/>
  <c r="G1253" i="2"/>
  <c r="H1253" i="2"/>
  <c r="I1253" i="2"/>
  <c r="J1253" i="2"/>
  <c r="K1253" i="2"/>
  <c r="L1253" i="2"/>
  <c r="M1253" i="2"/>
  <c r="N1253" i="2"/>
  <c r="O1253" i="2"/>
  <c r="P1253" i="2"/>
  <c r="C1254" i="2"/>
  <c r="D1254" i="2"/>
  <c r="E1254" i="2"/>
  <c r="G1254" i="2"/>
  <c r="H1254" i="2"/>
  <c r="I1254" i="2"/>
  <c r="J1254" i="2"/>
  <c r="K1254" i="2"/>
  <c r="L1254" i="2"/>
  <c r="M1254" i="2"/>
  <c r="N1254" i="2"/>
  <c r="O1254" i="2"/>
  <c r="P1254" i="2"/>
  <c r="C1255" i="2"/>
  <c r="D1255" i="2"/>
  <c r="E1255" i="2"/>
  <c r="G1255" i="2"/>
  <c r="H1255" i="2"/>
  <c r="I1255" i="2"/>
  <c r="J1255" i="2"/>
  <c r="K1255" i="2"/>
  <c r="L1255" i="2"/>
  <c r="M1255" i="2"/>
  <c r="N1255" i="2"/>
  <c r="O1255" i="2"/>
  <c r="P1255" i="2"/>
  <c r="C1256" i="2"/>
  <c r="D1256" i="2"/>
  <c r="E1256" i="2"/>
  <c r="G1256" i="2"/>
  <c r="H1256" i="2"/>
  <c r="I1256" i="2"/>
  <c r="J1256" i="2"/>
  <c r="K1256" i="2"/>
  <c r="L1256" i="2"/>
  <c r="M1256" i="2"/>
  <c r="N1256" i="2"/>
  <c r="O1256" i="2"/>
  <c r="P1256" i="2"/>
  <c r="C1257" i="2"/>
  <c r="D1257" i="2"/>
  <c r="E1257" i="2"/>
  <c r="G1257" i="2"/>
  <c r="H1257" i="2"/>
  <c r="I1257" i="2"/>
  <c r="J1257" i="2"/>
  <c r="K1257" i="2"/>
  <c r="L1257" i="2"/>
  <c r="M1257" i="2"/>
  <c r="N1257" i="2"/>
  <c r="O1257" i="2"/>
  <c r="P1257" i="2"/>
  <c r="C1258" i="2"/>
  <c r="D1258" i="2"/>
  <c r="E1258" i="2"/>
  <c r="G1258" i="2"/>
  <c r="H1258" i="2"/>
  <c r="I1258" i="2"/>
  <c r="J1258" i="2"/>
  <c r="K1258" i="2"/>
  <c r="L1258" i="2"/>
  <c r="M1258" i="2"/>
  <c r="N1258" i="2"/>
  <c r="O1258" i="2"/>
  <c r="P1258" i="2"/>
  <c r="C1259" i="2"/>
  <c r="D1259" i="2"/>
  <c r="E1259" i="2"/>
  <c r="G1259" i="2"/>
  <c r="H1259" i="2"/>
  <c r="I1259" i="2"/>
  <c r="J1259" i="2"/>
  <c r="K1259" i="2"/>
  <c r="L1259" i="2"/>
  <c r="M1259" i="2"/>
  <c r="N1259" i="2"/>
  <c r="O1259" i="2"/>
  <c r="P1259" i="2"/>
  <c r="C1260" i="2"/>
  <c r="D1260" i="2"/>
  <c r="E1260" i="2"/>
  <c r="G1260" i="2"/>
  <c r="H1260" i="2"/>
  <c r="I1260" i="2"/>
  <c r="J1260" i="2"/>
  <c r="K1260" i="2"/>
  <c r="L1260" i="2"/>
  <c r="M1260" i="2"/>
  <c r="N1260" i="2"/>
  <c r="O1260" i="2"/>
  <c r="P1260" i="2"/>
  <c r="C1261" i="2"/>
  <c r="D1261" i="2"/>
  <c r="E1261" i="2"/>
  <c r="G1261" i="2"/>
  <c r="H1261" i="2"/>
  <c r="I1261" i="2"/>
  <c r="J1261" i="2"/>
  <c r="K1261" i="2"/>
  <c r="L1261" i="2"/>
  <c r="M1261" i="2"/>
  <c r="N1261" i="2"/>
  <c r="O1261" i="2"/>
  <c r="P1261" i="2"/>
  <c r="C1262" i="2"/>
  <c r="D1262" i="2"/>
  <c r="E1262" i="2"/>
  <c r="G1262" i="2"/>
  <c r="H1262" i="2"/>
  <c r="I1262" i="2"/>
  <c r="J1262" i="2"/>
  <c r="K1262" i="2"/>
  <c r="L1262" i="2"/>
  <c r="M1262" i="2"/>
  <c r="N1262" i="2"/>
  <c r="O1262" i="2"/>
  <c r="P1262" i="2"/>
  <c r="C1263" i="2"/>
  <c r="D1263" i="2"/>
  <c r="E1263" i="2"/>
  <c r="G1263" i="2"/>
  <c r="H1263" i="2"/>
  <c r="I1263" i="2"/>
  <c r="J1263" i="2"/>
  <c r="K1263" i="2"/>
  <c r="L1263" i="2"/>
  <c r="M1263" i="2"/>
  <c r="N1263" i="2"/>
  <c r="O1263" i="2"/>
  <c r="P1263" i="2"/>
  <c r="C1264" i="2"/>
  <c r="D1264" i="2"/>
  <c r="E1264" i="2"/>
  <c r="G1264" i="2"/>
  <c r="H1264" i="2"/>
  <c r="I1264" i="2"/>
  <c r="J1264" i="2"/>
  <c r="K1264" i="2"/>
  <c r="L1264" i="2"/>
  <c r="M1264" i="2"/>
  <c r="N1264" i="2"/>
  <c r="O1264" i="2"/>
  <c r="P1264" i="2"/>
  <c r="C1244" i="2"/>
  <c r="D1244" i="2"/>
  <c r="E1244" i="2"/>
  <c r="G1244" i="2"/>
  <c r="H1244" i="2"/>
  <c r="I1244" i="2"/>
  <c r="J1244" i="2"/>
  <c r="K1244" i="2"/>
  <c r="L1244" i="2"/>
  <c r="M1244" i="2"/>
  <c r="N1244" i="2"/>
  <c r="O1244" i="2"/>
  <c r="P1244" i="2"/>
  <c r="G1245" i="2"/>
  <c r="H1245" i="2"/>
  <c r="I1245" i="2"/>
  <c r="J1245" i="2"/>
  <c r="K1245" i="2"/>
  <c r="L1245" i="2"/>
  <c r="M1245" i="2"/>
  <c r="N1245" i="2"/>
  <c r="O1245" i="2"/>
  <c r="P1245" i="2"/>
  <c r="G1246" i="2"/>
  <c r="H1246" i="2"/>
  <c r="I1246" i="2"/>
  <c r="J1246" i="2"/>
  <c r="K1246" i="2"/>
  <c r="L1246" i="2"/>
  <c r="M1246" i="2"/>
  <c r="N1246" i="2"/>
  <c r="O1246" i="2"/>
  <c r="P1246" i="2"/>
  <c r="G1247" i="2"/>
  <c r="H1247" i="2"/>
  <c r="I1247" i="2"/>
  <c r="J1247" i="2"/>
  <c r="K1247" i="2"/>
  <c r="L1247" i="2"/>
  <c r="M1247" i="2"/>
  <c r="N1247" i="2"/>
  <c r="O1247" i="2"/>
  <c r="P1247" i="2"/>
  <c r="G1248" i="2"/>
  <c r="H1248" i="2"/>
  <c r="I1248" i="2"/>
  <c r="J1248" i="2"/>
  <c r="K1248" i="2"/>
  <c r="L1248" i="2"/>
  <c r="M1248" i="2"/>
  <c r="N1248" i="2"/>
  <c r="O1248" i="2"/>
  <c r="P1248" i="2"/>
  <c r="G1249" i="2"/>
  <c r="H1249" i="2"/>
  <c r="I1249" i="2"/>
  <c r="J1249" i="2"/>
  <c r="K1249" i="2"/>
  <c r="L1249" i="2"/>
  <c r="M1249" i="2"/>
  <c r="N1249" i="2"/>
  <c r="O1249" i="2"/>
  <c r="P1249" i="2"/>
  <c r="G1250" i="2"/>
  <c r="H1250" i="2"/>
  <c r="I1250" i="2"/>
  <c r="J1250" i="2"/>
  <c r="K1250" i="2"/>
  <c r="L1250" i="2"/>
  <c r="M1250" i="2"/>
  <c r="N1250" i="2"/>
  <c r="O1250" i="2"/>
  <c r="P1250" i="2"/>
  <c r="G1251" i="2"/>
  <c r="H1251" i="2"/>
  <c r="I1251" i="2"/>
  <c r="J1251" i="2"/>
  <c r="K1251" i="2"/>
  <c r="L1251" i="2"/>
  <c r="M1251" i="2"/>
  <c r="N1251" i="2"/>
  <c r="O1251" i="2"/>
  <c r="P1251" i="2"/>
  <c r="G1252" i="2"/>
  <c r="H1252" i="2"/>
  <c r="I1252" i="2"/>
  <c r="J1252" i="2"/>
  <c r="K1252" i="2"/>
  <c r="L1252" i="2"/>
  <c r="M1252" i="2"/>
  <c r="N1252" i="2"/>
  <c r="O1252" i="2"/>
  <c r="P1252" i="2"/>
  <c r="C1241" i="2"/>
  <c r="D1241" i="2"/>
  <c r="E1241" i="2"/>
  <c r="G1241" i="2"/>
  <c r="H1241" i="2"/>
  <c r="I1241" i="2"/>
  <c r="J1241" i="2"/>
  <c r="K1241" i="2"/>
  <c r="L1241" i="2"/>
  <c r="M1241" i="2"/>
  <c r="N1241" i="2"/>
  <c r="O1241" i="2"/>
  <c r="P1241" i="2"/>
  <c r="C1242" i="2"/>
  <c r="D1242" i="2"/>
  <c r="E1242" i="2"/>
  <c r="G1242" i="2"/>
  <c r="H1242" i="2"/>
  <c r="I1242" i="2"/>
  <c r="J1242" i="2"/>
  <c r="K1242" i="2"/>
  <c r="L1242" i="2"/>
  <c r="M1242" i="2"/>
  <c r="N1242" i="2"/>
  <c r="O1242" i="2"/>
  <c r="P1242" i="2"/>
  <c r="C1243" i="2"/>
  <c r="D1243" i="2"/>
  <c r="E1243" i="2"/>
  <c r="G1243" i="2"/>
  <c r="H1243" i="2"/>
  <c r="I1243" i="2"/>
  <c r="J1243" i="2"/>
  <c r="K1243" i="2"/>
  <c r="L1243" i="2"/>
  <c r="M1243" i="2"/>
  <c r="N1243" i="2"/>
  <c r="O1243" i="2"/>
  <c r="P1243" i="2"/>
  <c r="C1245" i="2"/>
  <c r="D1245" i="2"/>
  <c r="E1245" i="2"/>
  <c r="C1246" i="2"/>
  <c r="D1246" i="2"/>
  <c r="E1246" i="2"/>
  <c r="C1247" i="2"/>
  <c r="D1247" i="2"/>
  <c r="E1247" i="2"/>
  <c r="C1248" i="2"/>
  <c r="D1248" i="2"/>
  <c r="E1248" i="2"/>
  <c r="C1249" i="2"/>
  <c r="D1249" i="2"/>
  <c r="E1249" i="2"/>
  <c r="C1250" i="2"/>
  <c r="D1250" i="2"/>
  <c r="E1250" i="2"/>
  <c r="C1251" i="2"/>
  <c r="D1251" i="2"/>
  <c r="E1251" i="2"/>
  <c r="C1252" i="2"/>
  <c r="D1252" i="2"/>
  <c r="E1252" i="2"/>
  <c r="C1228" i="2"/>
  <c r="D1228" i="2"/>
  <c r="E1228" i="2"/>
  <c r="G1228" i="2"/>
  <c r="H1228" i="2"/>
  <c r="I1228" i="2"/>
  <c r="J1228" i="2"/>
  <c r="K1228" i="2"/>
  <c r="L1228" i="2"/>
  <c r="M1228" i="2"/>
  <c r="N1228" i="2"/>
  <c r="O1228" i="2"/>
  <c r="P1228" i="2"/>
  <c r="C1229" i="2"/>
  <c r="D1229" i="2"/>
  <c r="E1229" i="2"/>
  <c r="G1229" i="2"/>
  <c r="H1229" i="2"/>
  <c r="I1229" i="2"/>
  <c r="J1229" i="2"/>
  <c r="K1229" i="2"/>
  <c r="L1229" i="2"/>
  <c r="M1229" i="2"/>
  <c r="N1229" i="2"/>
  <c r="O1229" i="2"/>
  <c r="P1229" i="2"/>
  <c r="C1230" i="2"/>
  <c r="D1230" i="2"/>
  <c r="E1230" i="2"/>
  <c r="G1230" i="2"/>
  <c r="H1230" i="2"/>
  <c r="I1230" i="2"/>
  <c r="J1230" i="2"/>
  <c r="K1230" i="2"/>
  <c r="L1230" i="2"/>
  <c r="M1230" i="2"/>
  <c r="N1230" i="2"/>
  <c r="O1230" i="2"/>
  <c r="P1230" i="2"/>
  <c r="C1231" i="2"/>
  <c r="D1231" i="2"/>
  <c r="E1231" i="2"/>
  <c r="G1231" i="2"/>
  <c r="H1231" i="2"/>
  <c r="I1231" i="2"/>
  <c r="J1231" i="2"/>
  <c r="K1231" i="2"/>
  <c r="L1231" i="2"/>
  <c r="M1231" i="2"/>
  <c r="N1231" i="2"/>
  <c r="O1231" i="2"/>
  <c r="P1231" i="2"/>
  <c r="C1232" i="2"/>
  <c r="D1232" i="2"/>
  <c r="E1232" i="2"/>
  <c r="G1232" i="2"/>
  <c r="H1232" i="2"/>
  <c r="I1232" i="2"/>
  <c r="J1232" i="2"/>
  <c r="K1232" i="2"/>
  <c r="L1232" i="2"/>
  <c r="M1232" i="2"/>
  <c r="N1232" i="2"/>
  <c r="O1232" i="2"/>
  <c r="P1232" i="2"/>
  <c r="C1233" i="2"/>
  <c r="D1233" i="2"/>
  <c r="E1233" i="2"/>
  <c r="G1233" i="2"/>
  <c r="H1233" i="2"/>
  <c r="I1233" i="2"/>
  <c r="J1233" i="2"/>
  <c r="K1233" i="2"/>
  <c r="L1233" i="2"/>
  <c r="M1233" i="2"/>
  <c r="N1233" i="2"/>
  <c r="O1233" i="2"/>
  <c r="P1233" i="2"/>
  <c r="C1234" i="2"/>
  <c r="D1234" i="2"/>
  <c r="E1234" i="2"/>
  <c r="G1234" i="2"/>
  <c r="H1234" i="2"/>
  <c r="I1234" i="2"/>
  <c r="J1234" i="2"/>
  <c r="K1234" i="2"/>
  <c r="L1234" i="2"/>
  <c r="M1234" i="2"/>
  <c r="N1234" i="2"/>
  <c r="O1234" i="2"/>
  <c r="P1234" i="2"/>
  <c r="C1235" i="2"/>
  <c r="D1235" i="2"/>
  <c r="E1235" i="2"/>
  <c r="G1235" i="2"/>
  <c r="H1235" i="2"/>
  <c r="I1235" i="2"/>
  <c r="J1235" i="2"/>
  <c r="K1235" i="2"/>
  <c r="L1235" i="2"/>
  <c r="M1235" i="2"/>
  <c r="N1235" i="2"/>
  <c r="O1235" i="2"/>
  <c r="P1235" i="2"/>
  <c r="C1236" i="2"/>
  <c r="D1236" i="2"/>
  <c r="E1236" i="2"/>
  <c r="G1236" i="2"/>
  <c r="H1236" i="2"/>
  <c r="I1236" i="2"/>
  <c r="J1236" i="2"/>
  <c r="K1236" i="2"/>
  <c r="L1236" i="2"/>
  <c r="M1236" i="2"/>
  <c r="N1236" i="2"/>
  <c r="O1236" i="2"/>
  <c r="P1236" i="2"/>
  <c r="C1237" i="2"/>
  <c r="D1237" i="2"/>
  <c r="E1237" i="2"/>
  <c r="G1237" i="2"/>
  <c r="H1237" i="2"/>
  <c r="I1237" i="2"/>
  <c r="J1237" i="2"/>
  <c r="K1237" i="2"/>
  <c r="L1237" i="2"/>
  <c r="M1237" i="2"/>
  <c r="N1237" i="2"/>
  <c r="O1237" i="2"/>
  <c r="P1237" i="2"/>
  <c r="C1238" i="2"/>
  <c r="D1238" i="2"/>
  <c r="E1238" i="2"/>
  <c r="G1238" i="2"/>
  <c r="H1238" i="2"/>
  <c r="I1238" i="2"/>
  <c r="J1238" i="2"/>
  <c r="K1238" i="2"/>
  <c r="L1238" i="2"/>
  <c r="M1238" i="2"/>
  <c r="N1238" i="2"/>
  <c r="O1238" i="2"/>
  <c r="P1238" i="2"/>
  <c r="C1239" i="2"/>
  <c r="D1239" i="2"/>
  <c r="E1239" i="2"/>
  <c r="G1239" i="2"/>
  <c r="H1239" i="2"/>
  <c r="I1239" i="2"/>
  <c r="J1239" i="2"/>
  <c r="K1239" i="2"/>
  <c r="L1239" i="2"/>
  <c r="M1239" i="2"/>
  <c r="N1239" i="2"/>
  <c r="O1239" i="2"/>
  <c r="P1239" i="2"/>
  <c r="C1240" i="2"/>
  <c r="D1240" i="2"/>
  <c r="E1240" i="2"/>
  <c r="G1240" i="2"/>
  <c r="H1240" i="2"/>
  <c r="I1240" i="2"/>
  <c r="J1240" i="2"/>
  <c r="K1240" i="2"/>
  <c r="L1240" i="2"/>
  <c r="M1240" i="2"/>
  <c r="N1240" i="2"/>
  <c r="O1240" i="2"/>
  <c r="P1240" i="2"/>
  <c r="C1217" i="2"/>
  <c r="D1217" i="2"/>
  <c r="E1217" i="2"/>
  <c r="G1217" i="2"/>
  <c r="H1217" i="2"/>
  <c r="I1217" i="2"/>
  <c r="J1217" i="2"/>
  <c r="K1217" i="2"/>
  <c r="L1217" i="2"/>
  <c r="M1217" i="2"/>
  <c r="N1217" i="2"/>
  <c r="O1217" i="2"/>
  <c r="P1217" i="2"/>
  <c r="C1218" i="2"/>
  <c r="D1218" i="2"/>
  <c r="E1218" i="2"/>
  <c r="G1218" i="2"/>
  <c r="H1218" i="2"/>
  <c r="I1218" i="2"/>
  <c r="J1218" i="2"/>
  <c r="K1218" i="2"/>
  <c r="L1218" i="2"/>
  <c r="M1218" i="2"/>
  <c r="N1218" i="2"/>
  <c r="O1218" i="2"/>
  <c r="P1218" i="2"/>
  <c r="C1219" i="2"/>
  <c r="D1219" i="2"/>
  <c r="E1219" i="2"/>
  <c r="G1219" i="2"/>
  <c r="H1219" i="2"/>
  <c r="I1219" i="2"/>
  <c r="J1219" i="2"/>
  <c r="K1219" i="2"/>
  <c r="L1219" i="2"/>
  <c r="M1219" i="2"/>
  <c r="N1219" i="2"/>
  <c r="O1219" i="2"/>
  <c r="P1219" i="2"/>
  <c r="C1220" i="2"/>
  <c r="D1220" i="2"/>
  <c r="E1220" i="2"/>
  <c r="G1220" i="2"/>
  <c r="H1220" i="2"/>
  <c r="I1220" i="2"/>
  <c r="J1220" i="2"/>
  <c r="K1220" i="2"/>
  <c r="L1220" i="2"/>
  <c r="M1220" i="2"/>
  <c r="N1220" i="2"/>
  <c r="O1220" i="2"/>
  <c r="P1220" i="2"/>
  <c r="C1221" i="2"/>
  <c r="D1221" i="2"/>
  <c r="E1221" i="2"/>
  <c r="G1221" i="2"/>
  <c r="H1221" i="2"/>
  <c r="I1221" i="2"/>
  <c r="J1221" i="2"/>
  <c r="K1221" i="2"/>
  <c r="L1221" i="2"/>
  <c r="M1221" i="2"/>
  <c r="N1221" i="2"/>
  <c r="O1221" i="2"/>
  <c r="P1221" i="2"/>
  <c r="C1222" i="2"/>
  <c r="D1222" i="2"/>
  <c r="E1222" i="2"/>
  <c r="G1222" i="2"/>
  <c r="H1222" i="2"/>
  <c r="I1222" i="2"/>
  <c r="J1222" i="2"/>
  <c r="K1222" i="2"/>
  <c r="L1222" i="2"/>
  <c r="M1222" i="2"/>
  <c r="N1222" i="2"/>
  <c r="O1222" i="2"/>
  <c r="P1222" i="2"/>
  <c r="C1223" i="2"/>
  <c r="D1223" i="2"/>
  <c r="E1223" i="2"/>
  <c r="G1223" i="2"/>
  <c r="H1223" i="2"/>
  <c r="I1223" i="2"/>
  <c r="J1223" i="2"/>
  <c r="K1223" i="2"/>
  <c r="L1223" i="2"/>
  <c r="M1223" i="2"/>
  <c r="N1223" i="2"/>
  <c r="O1223" i="2"/>
  <c r="P1223" i="2"/>
  <c r="C1224" i="2"/>
  <c r="D1224" i="2"/>
  <c r="E1224" i="2"/>
  <c r="G1224" i="2"/>
  <c r="H1224" i="2"/>
  <c r="I1224" i="2"/>
  <c r="J1224" i="2"/>
  <c r="K1224" i="2"/>
  <c r="L1224" i="2"/>
  <c r="M1224" i="2"/>
  <c r="N1224" i="2"/>
  <c r="O1224" i="2"/>
  <c r="P1224" i="2"/>
  <c r="C1225" i="2"/>
  <c r="D1225" i="2"/>
  <c r="E1225" i="2"/>
  <c r="G1225" i="2"/>
  <c r="H1225" i="2"/>
  <c r="I1225" i="2"/>
  <c r="J1225" i="2"/>
  <c r="K1225" i="2"/>
  <c r="L1225" i="2"/>
  <c r="M1225" i="2"/>
  <c r="N1225" i="2"/>
  <c r="O1225" i="2"/>
  <c r="P1225" i="2"/>
  <c r="C1226" i="2"/>
  <c r="D1226" i="2"/>
  <c r="E1226" i="2"/>
  <c r="G1226" i="2"/>
  <c r="H1226" i="2"/>
  <c r="I1226" i="2"/>
  <c r="J1226" i="2"/>
  <c r="K1226" i="2"/>
  <c r="L1226" i="2"/>
  <c r="M1226" i="2"/>
  <c r="N1226" i="2"/>
  <c r="O1226" i="2"/>
  <c r="P1226" i="2"/>
  <c r="C1227" i="2"/>
  <c r="D1227" i="2"/>
  <c r="E1227" i="2"/>
  <c r="G1227" i="2"/>
  <c r="H1227" i="2"/>
  <c r="I1227" i="2"/>
  <c r="J1227" i="2"/>
  <c r="K1227" i="2"/>
  <c r="L1227" i="2"/>
  <c r="M1227" i="2"/>
  <c r="N1227" i="2"/>
  <c r="O1227" i="2"/>
  <c r="P1227" i="2"/>
  <c r="C1205" i="2" l="1"/>
  <c r="D1205" i="2"/>
  <c r="E1205" i="2"/>
  <c r="G1205" i="2"/>
  <c r="H1205" i="2"/>
  <c r="I1205" i="2"/>
  <c r="J1205" i="2"/>
  <c r="K1205" i="2"/>
  <c r="L1205" i="2"/>
  <c r="M1205" i="2"/>
  <c r="N1205" i="2"/>
  <c r="O1205" i="2"/>
  <c r="P1205" i="2"/>
  <c r="C1206" i="2"/>
  <c r="D1206" i="2"/>
  <c r="E1206" i="2"/>
  <c r="G1206" i="2"/>
  <c r="H1206" i="2"/>
  <c r="I1206" i="2"/>
  <c r="J1206" i="2"/>
  <c r="K1206" i="2"/>
  <c r="L1206" i="2"/>
  <c r="M1206" i="2"/>
  <c r="N1206" i="2"/>
  <c r="O1206" i="2"/>
  <c r="P1206" i="2"/>
  <c r="C1207" i="2"/>
  <c r="D1207" i="2"/>
  <c r="E1207" i="2"/>
  <c r="G1207" i="2"/>
  <c r="H1207" i="2"/>
  <c r="I1207" i="2"/>
  <c r="J1207" i="2"/>
  <c r="K1207" i="2"/>
  <c r="L1207" i="2"/>
  <c r="M1207" i="2"/>
  <c r="N1207" i="2"/>
  <c r="O1207" i="2"/>
  <c r="P1207" i="2"/>
  <c r="C1208" i="2"/>
  <c r="D1208" i="2"/>
  <c r="E1208" i="2"/>
  <c r="G1208" i="2"/>
  <c r="H1208" i="2"/>
  <c r="I1208" i="2"/>
  <c r="J1208" i="2"/>
  <c r="K1208" i="2"/>
  <c r="L1208" i="2"/>
  <c r="M1208" i="2"/>
  <c r="N1208" i="2"/>
  <c r="O1208" i="2"/>
  <c r="P1208" i="2"/>
  <c r="C1209" i="2"/>
  <c r="D1209" i="2"/>
  <c r="E1209" i="2"/>
  <c r="G1209" i="2"/>
  <c r="H1209" i="2"/>
  <c r="I1209" i="2"/>
  <c r="J1209" i="2"/>
  <c r="K1209" i="2"/>
  <c r="L1209" i="2"/>
  <c r="M1209" i="2"/>
  <c r="N1209" i="2"/>
  <c r="O1209" i="2"/>
  <c r="P1209" i="2"/>
  <c r="C1210" i="2"/>
  <c r="D1210" i="2"/>
  <c r="E1210" i="2"/>
  <c r="G1210" i="2"/>
  <c r="H1210" i="2"/>
  <c r="I1210" i="2"/>
  <c r="J1210" i="2"/>
  <c r="K1210" i="2"/>
  <c r="L1210" i="2"/>
  <c r="M1210" i="2"/>
  <c r="N1210" i="2"/>
  <c r="O1210" i="2"/>
  <c r="P1210" i="2"/>
  <c r="C1211" i="2"/>
  <c r="D1211" i="2"/>
  <c r="E1211" i="2"/>
  <c r="G1211" i="2"/>
  <c r="H1211" i="2"/>
  <c r="I1211" i="2"/>
  <c r="J1211" i="2"/>
  <c r="K1211" i="2"/>
  <c r="L1211" i="2"/>
  <c r="M1211" i="2"/>
  <c r="N1211" i="2"/>
  <c r="O1211" i="2"/>
  <c r="P1211" i="2"/>
  <c r="C1212" i="2"/>
  <c r="D1212" i="2"/>
  <c r="E1212" i="2"/>
  <c r="G1212" i="2"/>
  <c r="H1212" i="2"/>
  <c r="I1212" i="2"/>
  <c r="J1212" i="2"/>
  <c r="K1212" i="2"/>
  <c r="L1212" i="2"/>
  <c r="M1212" i="2"/>
  <c r="N1212" i="2"/>
  <c r="O1212" i="2"/>
  <c r="P1212" i="2"/>
  <c r="C1213" i="2"/>
  <c r="D1213" i="2"/>
  <c r="E1213" i="2"/>
  <c r="G1213" i="2"/>
  <c r="H1213" i="2"/>
  <c r="I1213" i="2"/>
  <c r="J1213" i="2"/>
  <c r="K1213" i="2"/>
  <c r="L1213" i="2"/>
  <c r="M1213" i="2"/>
  <c r="N1213" i="2"/>
  <c r="O1213" i="2"/>
  <c r="P1213" i="2"/>
  <c r="C1214" i="2"/>
  <c r="D1214" i="2"/>
  <c r="E1214" i="2"/>
  <c r="G1214" i="2"/>
  <c r="H1214" i="2"/>
  <c r="I1214" i="2"/>
  <c r="J1214" i="2"/>
  <c r="K1214" i="2"/>
  <c r="L1214" i="2"/>
  <c r="M1214" i="2"/>
  <c r="N1214" i="2"/>
  <c r="O1214" i="2"/>
  <c r="P1214" i="2"/>
  <c r="C1215" i="2"/>
  <c r="D1215" i="2"/>
  <c r="E1215" i="2"/>
  <c r="G1215" i="2"/>
  <c r="H1215" i="2"/>
  <c r="I1215" i="2"/>
  <c r="J1215" i="2"/>
  <c r="K1215" i="2"/>
  <c r="L1215" i="2"/>
  <c r="M1215" i="2"/>
  <c r="N1215" i="2"/>
  <c r="O1215" i="2"/>
  <c r="P1215" i="2"/>
  <c r="C1216" i="2"/>
  <c r="D1216" i="2"/>
  <c r="E1216" i="2"/>
  <c r="G1216" i="2"/>
  <c r="H1216" i="2"/>
  <c r="I1216" i="2"/>
  <c r="J1216" i="2"/>
  <c r="K1216" i="2"/>
  <c r="L1216" i="2"/>
  <c r="M1216" i="2"/>
  <c r="N1216" i="2"/>
  <c r="O1216" i="2"/>
  <c r="P1216" i="2"/>
  <c r="C1192" i="2" l="1"/>
  <c r="D1192" i="2"/>
  <c r="E1192" i="2"/>
  <c r="G1192" i="2"/>
  <c r="H1192" i="2"/>
  <c r="I1192" i="2"/>
  <c r="J1192" i="2"/>
  <c r="K1192" i="2"/>
  <c r="L1192" i="2"/>
  <c r="M1192" i="2"/>
  <c r="N1192" i="2"/>
  <c r="O1192" i="2"/>
  <c r="P1192" i="2"/>
  <c r="C1193" i="2"/>
  <c r="D1193" i="2"/>
  <c r="E1193" i="2"/>
  <c r="G1193" i="2"/>
  <c r="H1193" i="2"/>
  <c r="I1193" i="2"/>
  <c r="J1193" i="2"/>
  <c r="K1193" i="2"/>
  <c r="L1193" i="2"/>
  <c r="M1193" i="2"/>
  <c r="N1193" i="2"/>
  <c r="O1193" i="2"/>
  <c r="P1193" i="2"/>
  <c r="C1194" i="2"/>
  <c r="D1194" i="2"/>
  <c r="E1194" i="2"/>
  <c r="G1194" i="2"/>
  <c r="H1194" i="2"/>
  <c r="I1194" i="2"/>
  <c r="J1194" i="2"/>
  <c r="K1194" i="2"/>
  <c r="L1194" i="2"/>
  <c r="M1194" i="2"/>
  <c r="N1194" i="2"/>
  <c r="O1194" i="2"/>
  <c r="P1194" i="2"/>
  <c r="C1195" i="2"/>
  <c r="D1195" i="2"/>
  <c r="E1195" i="2"/>
  <c r="G1195" i="2"/>
  <c r="H1195" i="2"/>
  <c r="I1195" i="2"/>
  <c r="J1195" i="2"/>
  <c r="K1195" i="2"/>
  <c r="L1195" i="2"/>
  <c r="M1195" i="2"/>
  <c r="N1195" i="2"/>
  <c r="O1195" i="2"/>
  <c r="P1195" i="2"/>
  <c r="C1196" i="2"/>
  <c r="D1196" i="2"/>
  <c r="E1196" i="2"/>
  <c r="G1196" i="2"/>
  <c r="H1196" i="2"/>
  <c r="I1196" i="2"/>
  <c r="J1196" i="2"/>
  <c r="K1196" i="2"/>
  <c r="L1196" i="2"/>
  <c r="M1196" i="2"/>
  <c r="N1196" i="2"/>
  <c r="O1196" i="2"/>
  <c r="P1196" i="2"/>
  <c r="C1197" i="2"/>
  <c r="D1197" i="2"/>
  <c r="E1197" i="2"/>
  <c r="G1197" i="2"/>
  <c r="H1197" i="2"/>
  <c r="I1197" i="2"/>
  <c r="J1197" i="2"/>
  <c r="K1197" i="2"/>
  <c r="L1197" i="2"/>
  <c r="M1197" i="2"/>
  <c r="N1197" i="2"/>
  <c r="O1197" i="2"/>
  <c r="P1197" i="2"/>
  <c r="C1198" i="2"/>
  <c r="D1198" i="2"/>
  <c r="E1198" i="2"/>
  <c r="G1198" i="2"/>
  <c r="H1198" i="2"/>
  <c r="I1198" i="2"/>
  <c r="J1198" i="2"/>
  <c r="K1198" i="2"/>
  <c r="L1198" i="2"/>
  <c r="M1198" i="2"/>
  <c r="N1198" i="2"/>
  <c r="O1198" i="2"/>
  <c r="P1198" i="2"/>
  <c r="C1199" i="2"/>
  <c r="D1199" i="2"/>
  <c r="E1199" i="2"/>
  <c r="G1199" i="2"/>
  <c r="H1199" i="2"/>
  <c r="I1199" i="2"/>
  <c r="J1199" i="2"/>
  <c r="K1199" i="2"/>
  <c r="L1199" i="2"/>
  <c r="M1199" i="2"/>
  <c r="N1199" i="2"/>
  <c r="O1199" i="2"/>
  <c r="P1199" i="2"/>
  <c r="C1200" i="2"/>
  <c r="D1200" i="2"/>
  <c r="E1200" i="2"/>
  <c r="G1200" i="2"/>
  <c r="H1200" i="2"/>
  <c r="I1200" i="2"/>
  <c r="J1200" i="2"/>
  <c r="K1200" i="2"/>
  <c r="L1200" i="2"/>
  <c r="M1200" i="2"/>
  <c r="N1200" i="2"/>
  <c r="O1200" i="2"/>
  <c r="P1200" i="2"/>
  <c r="C1201" i="2"/>
  <c r="D1201" i="2"/>
  <c r="E1201" i="2"/>
  <c r="G1201" i="2"/>
  <c r="H1201" i="2"/>
  <c r="I1201" i="2"/>
  <c r="J1201" i="2"/>
  <c r="K1201" i="2"/>
  <c r="L1201" i="2"/>
  <c r="M1201" i="2"/>
  <c r="N1201" i="2"/>
  <c r="O1201" i="2"/>
  <c r="P1201" i="2"/>
  <c r="C1202" i="2"/>
  <c r="D1202" i="2"/>
  <c r="E1202" i="2"/>
  <c r="G1202" i="2"/>
  <c r="H1202" i="2"/>
  <c r="I1202" i="2"/>
  <c r="J1202" i="2"/>
  <c r="K1202" i="2"/>
  <c r="L1202" i="2"/>
  <c r="M1202" i="2"/>
  <c r="N1202" i="2"/>
  <c r="O1202" i="2"/>
  <c r="P1202" i="2"/>
  <c r="C1203" i="2"/>
  <c r="D1203" i="2"/>
  <c r="E1203" i="2"/>
  <c r="G1203" i="2"/>
  <c r="H1203" i="2"/>
  <c r="I1203" i="2"/>
  <c r="J1203" i="2"/>
  <c r="K1203" i="2"/>
  <c r="L1203" i="2"/>
  <c r="M1203" i="2"/>
  <c r="N1203" i="2"/>
  <c r="O1203" i="2"/>
  <c r="P1203" i="2"/>
  <c r="C1204" i="2"/>
  <c r="D1204" i="2"/>
  <c r="E1204" i="2"/>
  <c r="G1204" i="2"/>
  <c r="H1204" i="2"/>
  <c r="I1204" i="2"/>
  <c r="J1204" i="2"/>
  <c r="K1204" i="2"/>
  <c r="L1204" i="2"/>
  <c r="M1204" i="2"/>
  <c r="N1204" i="2"/>
  <c r="O1204" i="2"/>
  <c r="P1204" i="2"/>
  <c r="C1181" i="2" l="1"/>
  <c r="D1181" i="2"/>
  <c r="E1181" i="2"/>
  <c r="G1181" i="2"/>
  <c r="H1181" i="2"/>
  <c r="I1181" i="2"/>
  <c r="J1181" i="2"/>
  <c r="K1181" i="2"/>
  <c r="L1181" i="2"/>
  <c r="M1181" i="2"/>
  <c r="N1181" i="2"/>
  <c r="O1181" i="2"/>
  <c r="P1181" i="2"/>
  <c r="C1182" i="2"/>
  <c r="D1182" i="2"/>
  <c r="E1182" i="2"/>
  <c r="G1182" i="2"/>
  <c r="H1182" i="2"/>
  <c r="I1182" i="2"/>
  <c r="J1182" i="2"/>
  <c r="K1182" i="2"/>
  <c r="L1182" i="2"/>
  <c r="M1182" i="2"/>
  <c r="N1182" i="2"/>
  <c r="O1182" i="2"/>
  <c r="P1182" i="2"/>
  <c r="C1183" i="2"/>
  <c r="D1183" i="2"/>
  <c r="E1183" i="2"/>
  <c r="G1183" i="2"/>
  <c r="H1183" i="2"/>
  <c r="I1183" i="2"/>
  <c r="J1183" i="2"/>
  <c r="K1183" i="2"/>
  <c r="L1183" i="2"/>
  <c r="M1183" i="2"/>
  <c r="N1183" i="2"/>
  <c r="O1183" i="2"/>
  <c r="P1183" i="2"/>
  <c r="C1184" i="2"/>
  <c r="D1184" i="2"/>
  <c r="E1184" i="2"/>
  <c r="G1184" i="2"/>
  <c r="H1184" i="2"/>
  <c r="I1184" i="2"/>
  <c r="J1184" i="2"/>
  <c r="K1184" i="2"/>
  <c r="L1184" i="2"/>
  <c r="M1184" i="2"/>
  <c r="N1184" i="2"/>
  <c r="O1184" i="2"/>
  <c r="P1184" i="2"/>
  <c r="C1185" i="2"/>
  <c r="D1185" i="2"/>
  <c r="E1185" i="2"/>
  <c r="G1185" i="2"/>
  <c r="H1185" i="2"/>
  <c r="I1185" i="2"/>
  <c r="J1185" i="2"/>
  <c r="K1185" i="2"/>
  <c r="L1185" i="2"/>
  <c r="M1185" i="2"/>
  <c r="N1185" i="2"/>
  <c r="O1185" i="2"/>
  <c r="P1185" i="2"/>
  <c r="C1186" i="2"/>
  <c r="D1186" i="2"/>
  <c r="E1186" i="2"/>
  <c r="G1186" i="2"/>
  <c r="H1186" i="2"/>
  <c r="I1186" i="2"/>
  <c r="J1186" i="2"/>
  <c r="K1186" i="2"/>
  <c r="L1186" i="2"/>
  <c r="M1186" i="2"/>
  <c r="N1186" i="2"/>
  <c r="O1186" i="2"/>
  <c r="P1186" i="2"/>
  <c r="C1187" i="2"/>
  <c r="D1187" i="2"/>
  <c r="E1187" i="2"/>
  <c r="G1187" i="2"/>
  <c r="H1187" i="2"/>
  <c r="I1187" i="2"/>
  <c r="J1187" i="2"/>
  <c r="K1187" i="2"/>
  <c r="L1187" i="2"/>
  <c r="M1187" i="2"/>
  <c r="N1187" i="2"/>
  <c r="O1187" i="2"/>
  <c r="P1187" i="2"/>
  <c r="C1188" i="2"/>
  <c r="D1188" i="2"/>
  <c r="E1188" i="2"/>
  <c r="G1188" i="2"/>
  <c r="H1188" i="2"/>
  <c r="I1188" i="2"/>
  <c r="J1188" i="2"/>
  <c r="K1188" i="2"/>
  <c r="L1188" i="2"/>
  <c r="M1188" i="2"/>
  <c r="N1188" i="2"/>
  <c r="O1188" i="2"/>
  <c r="P1188" i="2"/>
  <c r="C1189" i="2"/>
  <c r="D1189" i="2"/>
  <c r="E1189" i="2"/>
  <c r="G1189" i="2"/>
  <c r="H1189" i="2"/>
  <c r="I1189" i="2"/>
  <c r="J1189" i="2"/>
  <c r="K1189" i="2"/>
  <c r="L1189" i="2"/>
  <c r="M1189" i="2"/>
  <c r="N1189" i="2"/>
  <c r="O1189" i="2"/>
  <c r="P1189" i="2"/>
  <c r="C1190" i="2"/>
  <c r="D1190" i="2"/>
  <c r="E1190" i="2"/>
  <c r="G1190" i="2"/>
  <c r="H1190" i="2"/>
  <c r="I1190" i="2"/>
  <c r="J1190" i="2"/>
  <c r="K1190" i="2"/>
  <c r="L1190" i="2"/>
  <c r="M1190" i="2"/>
  <c r="N1190" i="2"/>
  <c r="O1190" i="2"/>
  <c r="P1190" i="2"/>
  <c r="C1191" i="2"/>
  <c r="D1191" i="2"/>
  <c r="E1191" i="2"/>
  <c r="G1191" i="2"/>
  <c r="H1191" i="2"/>
  <c r="I1191" i="2"/>
  <c r="J1191" i="2"/>
  <c r="K1191" i="2"/>
  <c r="L1191" i="2"/>
  <c r="M1191" i="2"/>
  <c r="N1191" i="2"/>
  <c r="O1191" i="2"/>
  <c r="P1191" i="2"/>
  <c r="C1169" i="2" l="1"/>
  <c r="D1169" i="2"/>
  <c r="E1169" i="2"/>
  <c r="G1169" i="2"/>
  <c r="H1169" i="2"/>
  <c r="I1169" i="2"/>
  <c r="J1169" i="2"/>
  <c r="K1169" i="2"/>
  <c r="L1169" i="2"/>
  <c r="M1169" i="2"/>
  <c r="N1169" i="2"/>
  <c r="O1169" i="2"/>
  <c r="P1169" i="2"/>
  <c r="C1170" i="2"/>
  <c r="D1170" i="2"/>
  <c r="E1170" i="2"/>
  <c r="G1170" i="2"/>
  <c r="H1170" i="2"/>
  <c r="I1170" i="2"/>
  <c r="J1170" i="2"/>
  <c r="K1170" i="2"/>
  <c r="L1170" i="2"/>
  <c r="M1170" i="2"/>
  <c r="N1170" i="2"/>
  <c r="O1170" i="2"/>
  <c r="P1170" i="2"/>
  <c r="C1171" i="2"/>
  <c r="D1171" i="2"/>
  <c r="E1171" i="2"/>
  <c r="G1171" i="2"/>
  <c r="H1171" i="2"/>
  <c r="I1171" i="2"/>
  <c r="J1171" i="2"/>
  <c r="K1171" i="2"/>
  <c r="L1171" i="2"/>
  <c r="M1171" i="2"/>
  <c r="N1171" i="2"/>
  <c r="O1171" i="2"/>
  <c r="P1171" i="2"/>
  <c r="C1172" i="2"/>
  <c r="D1172" i="2"/>
  <c r="E1172" i="2"/>
  <c r="G1172" i="2"/>
  <c r="H1172" i="2"/>
  <c r="I1172" i="2"/>
  <c r="J1172" i="2"/>
  <c r="K1172" i="2"/>
  <c r="L1172" i="2"/>
  <c r="M1172" i="2"/>
  <c r="N1172" i="2"/>
  <c r="O1172" i="2"/>
  <c r="P1172" i="2"/>
  <c r="C1173" i="2"/>
  <c r="D1173" i="2"/>
  <c r="E1173" i="2"/>
  <c r="G1173" i="2"/>
  <c r="H1173" i="2"/>
  <c r="I1173" i="2"/>
  <c r="J1173" i="2"/>
  <c r="K1173" i="2"/>
  <c r="L1173" i="2"/>
  <c r="M1173" i="2"/>
  <c r="N1173" i="2"/>
  <c r="O1173" i="2"/>
  <c r="P1173" i="2"/>
  <c r="C1174" i="2"/>
  <c r="D1174" i="2"/>
  <c r="E1174" i="2"/>
  <c r="G1174" i="2"/>
  <c r="H1174" i="2"/>
  <c r="I1174" i="2"/>
  <c r="J1174" i="2"/>
  <c r="K1174" i="2"/>
  <c r="L1174" i="2"/>
  <c r="M1174" i="2"/>
  <c r="N1174" i="2"/>
  <c r="O1174" i="2"/>
  <c r="P1174" i="2"/>
  <c r="C1175" i="2"/>
  <c r="D1175" i="2"/>
  <c r="E1175" i="2"/>
  <c r="G1175" i="2"/>
  <c r="H1175" i="2"/>
  <c r="I1175" i="2"/>
  <c r="J1175" i="2"/>
  <c r="K1175" i="2"/>
  <c r="L1175" i="2"/>
  <c r="M1175" i="2"/>
  <c r="N1175" i="2"/>
  <c r="O1175" i="2"/>
  <c r="P1175" i="2"/>
  <c r="C1176" i="2"/>
  <c r="D1176" i="2"/>
  <c r="E1176" i="2"/>
  <c r="G1176" i="2"/>
  <c r="H1176" i="2"/>
  <c r="I1176" i="2"/>
  <c r="J1176" i="2"/>
  <c r="K1176" i="2"/>
  <c r="L1176" i="2"/>
  <c r="M1176" i="2"/>
  <c r="N1176" i="2"/>
  <c r="O1176" i="2"/>
  <c r="P1176" i="2"/>
  <c r="C1177" i="2"/>
  <c r="D1177" i="2"/>
  <c r="E1177" i="2"/>
  <c r="G1177" i="2"/>
  <c r="H1177" i="2"/>
  <c r="I1177" i="2"/>
  <c r="J1177" i="2"/>
  <c r="K1177" i="2"/>
  <c r="L1177" i="2"/>
  <c r="M1177" i="2"/>
  <c r="N1177" i="2"/>
  <c r="O1177" i="2"/>
  <c r="P1177" i="2"/>
  <c r="C1178" i="2"/>
  <c r="D1178" i="2"/>
  <c r="E1178" i="2"/>
  <c r="G1178" i="2"/>
  <c r="H1178" i="2"/>
  <c r="I1178" i="2"/>
  <c r="J1178" i="2"/>
  <c r="K1178" i="2"/>
  <c r="L1178" i="2"/>
  <c r="M1178" i="2"/>
  <c r="N1178" i="2"/>
  <c r="O1178" i="2"/>
  <c r="P1178" i="2"/>
  <c r="C1179" i="2"/>
  <c r="D1179" i="2"/>
  <c r="E1179" i="2"/>
  <c r="G1179" i="2"/>
  <c r="H1179" i="2"/>
  <c r="I1179" i="2"/>
  <c r="J1179" i="2"/>
  <c r="K1179" i="2"/>
  <c r="L1179" i="2"/>
  <c r="M1179" i="2"/>
  <c r="N1179" i="2"/>
  <c r="O1179" i="2"/>
  <c r="P1179" i="2"/>
  <c r="C1180" i="2"/>
  <c r="D1180" i="2"/>
  <c r="E1180" i="2"/>
  <c r="G1180" i="2"/>
  <c r="H1180" i="2"/>
  <c r="I1180" i="2"/>
  <c r="J1180" i="2"/>
  <c r="K1180" i="2"/>
  <c r="L1180" i="2"/>
  <c r="M1180" i="2"/>
  <c r="N1180" i="2"/>
  <c r="O1180" i="2"/>
  <c r="P1180" i="2"/>
  <c r="C1157" i="2" l="1"/>
  <c r="D1157" i="2"/>
  <c r="E1157" i="2"/>
  <c r="G1157" i="2"/>
  <c r="H1157" i="2"/>
  <c r="I1157" i="2"/>
  <c r="J1157" i="2"/>
  <c r="K1157" i="2"/>
  <c r="L1157" i="2"/>
  <c r="M1157" i="2"/>
  <c r="N1157" i="2"/>
  <c r="O1157" i="2"/>
  <c r="P1157" i="2"/>
  <c r="C1158" i="2"/>
  <c r="D1158" i="2"/>
  <c r="E1158" i="2"/>
  <c r="G1158" i="2"/>
  <c r="H1158" i="2"/>
  <c r="I1158" i="2"/>
  <c r="J1158" i="2"/>
  <c r="K1158" i="2"/>
  <c r="L1158" i="2"/>
  <c r="M1158" i="2"/>
  <c r="N1158" i="2"/>
  <c r="O1158" i="2"/>
  <c r="P1158" i="2"/>
  <c r="C1159" i="2"/>
  <c r="D1159" i="2"/>
  <c r="E1159" i="2"/>
  <c r="G1159" i="2"/>
  <c r="H1159" i="2"/>
  <c r="I1159" i="2"/>
  <c r="J1159" i="2"/>
  <c r="K1159" i="2"/>
  <c r="L1159" i="2"/>
  <c r="M1159" i="2"/>
  <c r="N1159" i="2"/>
  <c r="O1159" i="2"/>
  <c r="P1159" i="2"/>
  <c r="C1160" i="2"/>
  <c r="D1160" i="2"/>
  <c r="E1160" i="2"/>
  <c r="G1160" i="2"/>
  <c r="H1160" i="2"/>
  <c r="I1160" i="2"/>
  <c r="J1160" i="2"/>
  <c r="K1160" i="2"/>
  <c r="L1160" i="2"/>
  <c r="M1160" i="2"/>
  <c r="N1160" i="2"/>
  <c r="O1160" i="2"/>
  <c r="P1160" i="2"/>
  <c r="C1161" i="2"/>
  <c r="D1161" i="2"/>
  <c r="E1161" i="2"/>
  <c r="G1161" i="2"/>
  <c r="H1161" i="2"/>
  <c r="I1161" i="2"/>
  <c r="J1161" i="2"/>
  <c r="K1161" i="2"/>
  <c r="L1161" i="2"/>
  <c r="M1161" i="2"/>
  <c r="N1161" i="2"/>
  <c r="O1161" i="2"/>
  <c r="P1161" i="2"/>
  <c r="C1162" i="2"/>
  <c r="D1162" i="2"/>
  <c r="E1162" i="2"/>
  <c r="G1162" i="2"/>
  <c r="H1162" i="2"/>
  <c r="I1162" i="2"/>
  <c r="J1162" i="2"/>
  <c r="K1162" i="2"/>
  <c r="L1162" i="2"/>
  <c r="M1162" i="2"/>
  <c r="N1162" i="2"/>
  <c r="O1162" i="2"/>
  <c r="P1162" i="2"/>
  <c r="C1163" i="2"/>
  <c r="D1163" i="2"/>
  <c r="E1163" i="2"/>
  <c r="G1163" i="2"/>
  <c r="H1163" i="2"/>
  <c r="I1163" i="2"/>
  <c r="J1163" i="2"/>
  <c r="K1163" i="2"/>
  <c r="L1163" i="2"/>
  <c r="M1163" i="2"/>
  <c r="N1163" i="2"/>
  <c r="O1163" i="2"/>
  <c r="P1163" i="2"/>
  <c r="C1164" i="2"/>
  <c r="D1164" i="2"/>
  <c r="E1164" i="2"/>
  <c r="G1164" i="2"/>
  <c r="H1164" i="2"/>
  <c r="I1164" i="2"/>
  <c r="J1164" i="2"/>
  <c r="K1164" i="2"/>
  <c r="L1164" i="2"/>
  <c r="M1164" i="2"/>
  <c r="N1164" i="2"/>
  <c r="O1164" i="2"/>
  <c r="P1164" i="2"/>
  <c r="C1165" i="2"/>
  <c r="D1165" i="2"/>
  <c r="E1165" i="2"/>
  <c r="G1165" i="2"/>
  <c r="H1165" i="2"/>
  <c r="I1165" i="2"/>
  <c r="J1165" i="2"/>
  <c r="K1165" i="2"/>
  <c r="L1165" i="2"/>
  <c r="M1165" i="2"/>
  <c r="N1165" i="2"/>
  <c r="O1165" i="2"/>
  <c r="P1165" i="2"/>
  <c r="C1166" i="2"/>
  <c r="D1166" i="2"/>
  <c r="E1166" i="2"/>
  <c r="G1166" i="2"/>
  <c r="H1166" i="2"/>
  <c r="I1166" i="2"/>
  <c r="J1166" i="2"/>
  <c r="K1166" i="2"/>
  <c r="L1166" i="2"/>
  <c r="M1166" i="2"/>
  <c r="N1166" i="2"/>
  <c r="O1166" i="2"/>
  <c r="P1166" i="2"/>
  <c r="C1167" i="2"/>
  <c r="D1167" i="2"/>
  <c r="E1167" i="2"/>
  <c r="G1167" i="2"/>
  <c r="H1167" i="2"/>
  <c r="I1167" i="2"/>
  <c r="J1167" i="2"/>
  <c r="K1167" i="2"/>
  <c r="L1167" i="2"/>
  <c r="M1167" i="2"/>
  <c r="N1167" i="2"/>
  <c r="O1167" i="2"/>
  <c r="P1167" i="2"/>
  <c r="C1168" i="2"/>
  <c r="D1168" i="2"/>
  <c r="E1168" i="2"/>
  <c r="G1168" i="2"/>
  <c r="H1168" i="2"/>
  <c r="I1168" i="2"/>
  <c r="J1168" i="2"/>
  <c r="K1168" i="2"/>
  <c r="L1168" i="2"/>
  <c r="M1168" i="2"/>
  <c r="N1168" i="2"/>
  <c r="O1168" i="2"/>
  <c r="P1168" i="2"/>
  <c r="C1156" i="2"/>
  <c r="D1156" i="2"/>
  <c r="E1156" i="2"/>
  <c r="G1156" i="2"/>
  <c r="H1156" i="2"/>
  <c r="I1156" i="2"/>
  <c r="J1156" i="2"/>
  <c r="K1156" i="2"/>
  <c r="L1156" i="2"/>
  <c r="M1156" i="2"/>
  <c r="N1156" i="2"/>
  <c r="O1156" i="2"/>
  <c r="P1156" i="2"/>
  <c r="C1145" i="2"/>
  <c r="D1145" i="2"/>
  <c r="E1145" i="2"/>
  <c r="G1145" i="2"/>
  <c r="H1145" i="2"/>
  <c r="I1145" i="2"/>
  <c r="J1145" i="2"/>
  <c r="K1145" i="2"/>
  <c r="L1145" i="2"/>
  <c r="M1145" i="2"/>
  <c r="N1145" i="2"/>
  <c r="O1145" i="2"/>
  <c r="P1145" i="2"/>
  <c r="C1146" i="2"/>
  <c r="D1146" i="2"/>
  <c r="E1146" i="2"/>
  <c r="G1146" i="2"/>
  <c r="H1146" i="2"/>
  <c r="I1146" i="2"/>
  <c r="J1146" i="2"/>
  <c r="K1146" i="2"/>
  <c r="L1146" i="2"/>
  <c r="M1146" i="2"/>
  <c r="N1146" i="2"/>
  <c r="O1146" i="2"/>
  <c r="P1146" i="2"/>
  <c r="C1147" i="2"/>
  <c r="D1147" i="2"/>
  <c r="E1147" i="2"/>
  <c r="G1147" i="2"/>
  <c r="H1147" i="2"/>
  <c r="I1147" i="2"/>
  <c r="J1147" i="2"/>
  <c r="K1147" i="2"/>
  <c r="L1147" i="2"/>
  <c r="M1147" i="2"/>
  <c r="N1147" i="2"/>
  <c r="O1147" i="2"/>
  <c r="P1147" i="2"/>
  <c r="C1148" i="2"/>
  <c r="D1148" i="2"/>
  <c r="E1148" i="2"/>
  <c r="G1148" i="2"/>
  <c r="H1148" i="2"/>
  <c r="I1148" i="2"/>
  <c r="J1148" i="2"/>
  <c r="K1148" i="2"/>
  <c r="L1148" i="2"/>
  <c r="M1148" i="2"/>
  <c r="N1148" i="2"/>
  <c r="O1148" i="2"/>
  <c r="P1148" i="2"/>
  <c r="C1149" i="2"/>
  <c r="D1149" i="2"/>
  <c r="E1149" i="2"/>
  <c r="G1149" i="2"/>
  <c r="H1149" i="2"/>
  <c r="I1149" i="2"/>
  <c r="J1149" i="2"/>
  <c r="K1149" i="2"/>
  <c r="L1149" i="2"/>
  <c r="M1149" i="2"/>
  <c r="N1149" i="2"/>
  <c r="O1149" i="2"/>
  <c r="P1149" i="2"/>
  <c r="C1150" i="2"/>
  <c r="D1150" i="2"/>
  <c r="E1150" i="2"/>
  <c r="G1150" i="2"/>
  <c r="H1150" i="2"/>
  <c r="I1150" i="2"/>
  <c r="J1150" i="2"/>
  <c r="K1150" i="2"/>
  <c r="L1150" i="2"/>
  <c r="M1150" i="2"/>
  <c r="N1150" i="2"/>
  <c r="O1150" i="2"/>
  <c r="P1150" i="2"/>
  <c r="C1151" i="2"/>
  <c r="D1151" i="2"/>
  <c r="E1151" i="2"/>
  <c r="G1151" i="2"/>
  <c r="H1151" i="2"/>
  <c r="I1151" i="2"/>
  <c r="J1151" i="2"/>
  <c r="K1151" i="2"/>
  <c r="L1151" i="2"/>
  <c r="M1151" i="2"/>
  <c r="N1151" i="2"/>
  <c r="O1151" i="2"/>
  <c r="P1151" i="2"/>
  <c r="C1152" i="2"/>
  <c r="D1152" i="2"/>
  <c r="E1152" i="2"/>
  <c r="G1152" i="2"/>
  <c r="H1152" i="2"/>
  <c r="I1152" i="2"/>
  <c r="J1152" i="2"/>
  <c r="K1152" i="2"/>
  <c r="L1152" i="2"/>
  <c r="M1152" i="2"/>
  <c r="N1152" i="2"/>
  <c r="O1152" i="2"/>
  <c r="P1152" i="2"/>
  <c r="C1153" i="2"/>
  <c r="D1153" i="2"/>
  <c r="E1153" i="2"/>
  <c r="G1153" i="2"/>
  <c r="H1153" i="2"/>
  <c r="I1153" i="2"/>
  <c r="J1153" i="2"/>
  <c r="K1153" i="2"/>
  <c r="L1153" i="2"/>
  <c r="M1153" i="2"/>
  <c r="N1153" i="2"/>
  <c r="O1153" i="2"/>
  <c r="P1153" i="2"/>
  <c r="C1154" i="2"/>
  <c r="D1154" i="2"/>
  <c r="E1154" i="2"/>
  <c r="G1154" i="2"/>
  <c r="H1154" i="2"/>
  <c r="I1154" i="2"/>
  <c r="J1154" i="2"/>
  <c r="K1154" i="2"/>
  <c r="L1154" i="2"/>
  <c r="M1154" i="2"/>
  <c r="N1154" i="2"/>
  <c r="O1154" i="2"/>
  <c r="P1154" i="2"/>
  <c r="C1155" i="2"/>
  <c r="D1155" i="2"/>
  <c r="E1155" i="2"/>
  <c r="G1155" i="2"/>
  <c r="H1155" i="2"/>
  <c r="I1155" i="2"/>
  <c r="J1155" i="2"/>
  <c r="K1155" i="2"/>
  <c r="L1155" i="2"/>
  <c r="M1155" i="2"/>
  <c r="N1155" i="2"/>
  <c r="O1155" i="2"/>
  <c r="P1155" i="2"/>
  <c r="P1134" i="2"/>
  <c r="P1135" i="2"/>
  <c r="P1136" i="2"/>
  <c r="P1137" i="2"/>
  <c r="P1138" i="2"/>
  <c r="P1139" i="2"/>
  <c r="P1140" i="2"/>
  <c r="P1141" i="2"/>
  <c r="P1142" i="2"/>
  <c r="P1143" i="2"/>
  <c r="P1144" i="2"/>
  <c r="P1133" i="2"/>
  <c r="O1134" i="2"/>
  <c r="O1135" i="2"/>
  <c r="O1136" i="2"/>
  <c r="O1137" i="2"/>
  <c r="O1138" i="2"/>
  <c r="O1139" i="2"/>
  <c r="O1140" i="2"/>
  <c r="O1141" i="2"/>
  <c r="O1142" i="2"/>
  <c r="O1143" i="2"/>
  <c r="O1144" i="2"/>
  <c r="O1133" i="2"/>
  <c r="N1134" i="2"/>
  <c r="N1135" i="2"/>
  <c r="N1136" i="2"/>
  <c r="N1137" i="2"/>
  <c r="N1138" i="2"/>
  <c r="N1139" i="2"/>
  <c r="N1140" i="2"/>
  <c r="N1141" i="2"/>
  <c r="N1142" i="2"/>
  <c r="N1143" i="2"/>
  <c r="N1144" i="2"/>
  <c r="N1133" i="2"/>
  <c r="M1134" i="2"/>
  <c r="M1135" i="2"/>
  <c r="M1136" i="2"/>
  <c r="M1137" i="2"/>
  <c r="M1138" i="2"/>
  <c r="M1139" i="2"/>
  <c r="M1140" i="2"/>
  <c r="M1141" i="2"/>
  <c r="M1142" i="2"/>
  <c r="M1143" i="2"/>
  <c r="M1144" i="2"/>
  <c r="M1133" i="2"/>
  <c r="L1134" i="2"/>
  <c r="L1135" i="2"/>
  <c r="L1136" i="2"/>
  <c r="L1137" i="2"/>
  <c r="L1138" i="2"/>
  <c r="L1139" i="2"/>
  <c r="L1140" i="2"/>
  <c r="L1141" i="2"/>
  <c r="L1142" i="2"/>
  <c r="L1143" i="2"/>
  <c r="L1144" i="2"/>
  <c r="L1133" i="2"/>
  <c r="K1134" i="2"/>
  <c r="K1135" i="2"/>
  <c r="K1136" i="2"/>
  <c r="K1137" i="2"/>
  <c r="K1138" i="2"/>
  <c r="K1139" i="2"/>
  <c r="K1140" i="2"/>
  <c r="K1141" i="2"/>
  <c r="K1142" i="2"/>
  <c r="K1143" i="2"/>
  <c r="K1144" i="2"/>
  <c r="K1133" i="2"/>
  <c r="J1134" i="2"/>
  <c r="J1135" i="2"/>
  <c r="J1136" i="2"/>
  <c r="J1137" i="2"/>
  <c r="J1138" i="2"/>
  <c r="J1139" i="2"/>
  <c r="J1140" i="2"/>
  <c r="J1141" i="2"/>
  <c r="J1142" i="2"/>
  <c r="J1143" i="2"/>
  <c r="J1144" i="2"/>
  <c r="J1133" i="2"/>
  <c r="I1134" i="2"/>
  <c r="I1135" i="2"/>
  <c r="I1136" i="2"/>
  <c r="I1137" i="2"/>
  <c r="I1138" i="2"/>
  <c r="I1139" i="2"/>
  <c r="I1140" i="2"/>
  <c r="I1141" i="2"/>
  <c r="I1142" i="2"/>
  <c r="I1143" i="2"/>
  <c r="I1144" i="2"/>
  <c r="I1133" i="2"/>
  <c r="H1134" i="2"/>
  <c r="H1135" i="2"/>
  <c r="H1136" i="2"/>
  <c r="H1137" i="2"/>
  <c r="H1138" i="2"/>
  <c r="H1139" i="2"/>
  <c r="H1140" i="2"/>
  <c r="H1141" i="2"/>
  <c r="H1142" i="2"/>
  <c r="H1143" i="2"/>
  <c r="H1144" i="2"/>
  <c r="H1133" i="2"/>
  <c r="E1134" i="2"/>
  <c r="E1135" i="2"/>
  <c r="E1136" i="2"/>
  <c r="E1137" i="2"/>
  <c r="E1138" i="2"/>
  <c r="E1139" i="2"/>
  <c r="E1140" i="2"/>
  <c r="E1141" i="2"/>
  <c r="E1142" i="2"/>
  <c r="E1143" i="2"/>
  <c r="E1144" i="2"/>
  <c r="E1133" i="2"/>
  <c r="D1134" i="2"/>
  <c r="D1135" i="2"/>
  <c r="D1136" i="2"/>
  <c r="D1137" i="2"/>
  <c r="D1138" i="2"/>
  <c r="D1139" i="2"/>
  <c r="D1140" i="2"/>
  <c r="D1141" i="2"/>
  <c r="D1142" i="2"/>
  <c r="D1143" i="2"/>
  <c r="D1144" i="2"/>
  <c r="D1133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037" i="2"/>
  <c r="G1138" i="2"/>
  <c r="G1136" i="2"/>
  <c r="G1139" i="2"/>
  <c r="G1134" i="2"/>
  <c r="G1135" i="2"/>
  <c r="G1137" i="2"/>
  <c r="G1140" i="2"/>
  <c r="G1141" i="2"/>
  <c r="G1142" i="2"/>
  <c r="G1143" i="2"/>
  <c r="G1144" i="2"/>
  <c r="G1133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037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941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857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773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29" i="2"/>
  <c r="F682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569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431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23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5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941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857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773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682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2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569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431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3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5" i="2"/>
  <c r="C1134" i="2"/>
  <c r="C1135" i="2"/>
  <c r="C1136" i="2"/>
  <c r="C1137" i="2"/>
  <c r="C1138" i="2"/>
  <c r="C1139" i="2"/>
  <c r="C1140" i="2"/>
  <c r="C1141" i="2"/>
  <c r="C1142" i="2"/>
  <c r="C1143" i="2"/>
  <c r="C1144" i="2"/>
  <c r="C1133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037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941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893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941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893" i="2"/>
  <c r="D893" i="2"/>
  <c r="H893" i="2"/>
  <c r="J893" i="2"/>
  <c r="K893" i="2"/>
  <c r="L893" i="2"/>
  <c r="M893" i="2"/>
  <c r="N893" i="2"/>
  <c r="O893" i="2"/>
  <c r="P893" i="2"/>
  <c r="D894" i="2"/>
  <c r="H894" i="2"/>
  <c r="J894" i="2"/>
  <c r="K894" i="2"/>
  <c r="L894" i="2"/>
  <c r="M894" i="2"/>
  <c r="N894" i="2"/>
  <c r="O894" i="2"/>
  <c r="P894" i="2"/>
  <c r="D895" i="2"/>
  <c r="H895" i="2"/>
  <c r="J895" i="2"/>
  <c r="K895" i="2"/>
  <c r="L895" i="2"/>
  <c r="M895" i="2"/>
  <c r="N895" i="2"/>
  <c r="O895" i="2"/>
  <c r="P895" i="2"/>
  <c r="D896" i="2"/>
  <c r="H896" i="2"/>
  <c r="J896" i="2"/>
  <c r="K896" i="2"/>
  <c r="L896" i="2"/>
  <c r="M896" i="2"/>
  <c r="N896" i="2"/>
  <c r="O896" i="2"/>
  <c r="P896" i="2"/>
  <c r="D897" i="2"/>
  <c r="H897" i="2"/>
  <c r="J897" i="2"/>
  <c r="K897" i="2"/>
  <c r="L897" i="2"/>
  <c r="M897" i="2"/>
  <c r="N897" i="2"/>
  <c r="O897" i="2"/>
  <c r="P897" i="2"/>
  <c r="D898" i="2"/>
  <c r="H898" i="2"/>
  <c r="J898" i="2"/>
  <c r="K898" i="2"/>
  <c r="L898" i="2"/>
  <c r="M898" i="2"/>
  <c r="N898" i="2"/>
  <c r="O898" i="2"/>
  <c r="P898" i="2"/>
  <c r="D899" i="2"/>
  <c r="H899" i="2"/>
  <c r="J899" i="2"/>
  <c r="K899" i="2"/>
  <c r="L899" i="2"/>
  <c r="M899" i="2"/>
  <c r="N899" i="2"/>
  <c r="O899" i="2"/>
  <c r="P899" i="2"/>
  <c r="D900" i="2"/>
  <c r="H900" i="2"/>
  <c r="J900" i="2"/>
  <c r="K900" i="2"/>
  <c r="L900" i="2"/>
  <c r="M900" i="2"/>
  <c r="N900" i="2"/>
  <c r="O900" i="2"/>
  <c r="P900" i="2"/>
  <c r="D901" i="2"/>
  <c r="H901" i="2"/>
  <c r="J901" i="2"/>
  <c r="K901" i="2"/>
  <c r="L901" i="2"/>
  <c r="M901" i="2"/>
  <c r="N901" i="2"/>
  <c r="O901" i="2"/>
  <c r="P901" i="2"/>
  <c r="D902" i="2"/>
  <c r="H902" i="2"/>
  <c r="J902" i="2"/>
  <c r="K902" i="2"/>
  <c r="L902" i="2"/>
  <c r="M902" i="2"/>
  <c r="N902" i="2"/>
  <c r="O902" i="2"/>
  <c r="P902" i="2"/>
  <c r="D903" i="2"/>
  <c r="H903" i="2"/>
  <c r="J903" i="2"/>
  <c r="K903" i="2"/>
  <c r="L903" i="2"/>
  <c r="M903" i="2"/>
  <c r="N903" i="2"/>
  <c r="O903" i="2"/>
  <c r="P903" i="2"/>
  <c r="D904" i="2"/>
  <c r="H904" i="2"/>
  <c r="J904" i="2"/>
  <c r="K904" i="2"/>
  <c r="L904" i="2"/>
  <c r="M904" i="2"/>
  <c r="N904" i="2"/>
  <c r="O904" i="2"/>
  <c r="P904" i="2"/>
  <c r="D905" i="2"/>
  <c r="H905" i="2"/>
  <c r="J905" i="2"/>
  <c r="K905" i="2"/>
  <c r="L905" i="2"/>
  <c r="M905" i="2"/>
  <c r="N905" i="2"/>
  <c r="O905" i="2"/>
  <c r="P905" i="2"/>
  <c r="D906" i="2"/>
  <c r="H906" i="2"/>
  <c r="J906" i="2"/>
  <c r="K906" i="2"/>
  <c r="L906" i="2"/>
  <c r="M906" i="2"/>
  <c r="N906" i="2"/>
  <c r="O906" i="2"/>
  <c r="P906" i="2"/>
  <c r="D907" i="2"/>
  <c r="H907" i="2"/>
  <c r="J907" i="2"/>
  <c r="K907" i="2"/>
  <c r="L907" i="2"/>
  <c r="M907" i="2"/>
  <c r="N907" i="2"/>
  <c r="O907" i="2"/>
  <c r="P907" i="2"/>
  <c r="D908" i="2"/>
  <c r="H908" i="2"/>
  <c r="J908" i="2"/>
  <c r="K908" i="2"/>
  <c r="L908" i="2"/>
  <c r="M908" i="2"/>
  <c r="N908" i="2"/>
  <c r="O908" i="2"/>
  <c r="P908" i="2"/>
  <c r="D909" i="2"/>
  <c r="H909" i="2"/>
  <c r="J909" i="2"/>
  <c r="K909" i="2"/>
  <c r="L909" i="2"/>
  <c r="M909" i="2"/>
  <c r="N909" i="2"/>
  <c r="O909" i="2"/>
  <c r="P909" i="2"/>
  <c r="D910" i="2"/>
  <c r="H910" i="2"/>
  <c r="J910" i="2"/>
  <c r="K910" i="2"/>
  <c r="L910" i="2"/>
  <c r="M910" i="2"/>
  <c r="N910" i="2"/>
  <c r="O910" i="2"/>
  <c r="P910" i="2"/>
  <c r="D911" i="2"/>
  <c r="H911" i="2"/>
  <c r="J911" i="2"/>
  <c r="K911" i="2"/>
  <c r="L911" i="2"/>
  <c r="M911" i="2"/>
  <c r="N911" i="2"/>
  <c r="O911" i="2"/>
  <c r="P911" i="2"/>
  <c r="D912" i="2"/>
  <c r="H912" i="2"/>
  <c r="J912" i="2"/>
  <c r="K912" i="2"/>
  <c r="L912" i="2"/>
  <c r="M912" i="2"/>
  <c r="N912" i="2"/>
  <c r="O912" i="2"/>
  <c r="P912" i="2"/>
  <c r="D913" i="2"/>
  <c r="H913" i="2"/>
  <c r="J913" i="2"/>
  <c r="K913" i="2"/>
  <c r="L913" i="2"/>
  <c r="M913" i="2"/>
  <c r="N913" i="2"/>
  <c r="O913" i="2"/>
  <c r="P913" i="2"/>
  <c r="D914" i="2"/>
  <c r="H914" i="2"/>
  <c r="J914" i="2"/>
  <c r="K914" i="2"/>
  <c r="L914" i="2"/>
  <c r="M914" i="2"/>
  <c r="N914" i="2"/>
  <c r="O914" i="2"/>
  <c r="P914" i="2"/>
  <c r="D915" i="2"/>
  <c r="H915" i="2"/>
  <c r="J915" i="2"/>
  <c r="K915" i="2"/>
  <c r="L915" i="2"/>
  <c r="M915" i="2"/>
  <c r="N915" i="2"/>
  <c r="O915" i="2"/>
  <c r="P915" i="2"/>
  <c r="D916" i="2"/>
  <c r="H916" i="2"/>
  <c r="J916" i="2"/>
  <c r="K916" i="2"/>
  <c r="L916" i="2"/>
  <c r="M916" i="2"/>
  <c r="N916" i="2"/>
  <c r="O916" i="2"/>
  <c r="P916" i="2"/>
  <c r="D917" i="2"/>
  <c r="H917" i="2"/>
  <c r="J917" i="2"/>
  <c r="K917" i="2"/>
  <c r="L917" i="2"/>
  <c r="M917" i="2"/>
  <c r="N917" i="2"/>
  <c r="O917" i="2"/>
  <c r="P917" i="2"/>
  <c r="D918" i="2"/>
  <c r="H918" i="2"/>
  <c r="J918" i="2"/>
  <c r="K918" i="2"/>
  <c r="L918" i="2"/>
  <c r="M918" i="2"/>
  <c r="N918" i="2"/>
  <c r="O918" i="2"/>
  <c r="P918" i="2"/>
  <c r="D919" i="2"/>
  <c r="H919" i="2"/>
  <c r="J919" i="2"/>
  <c r="K919" i="2"/>
  <c r="L919" i="2"/>
  <c r="M919" i="2"/>
  <c r="N919" i="2"/>
  <c r="O919" i="2"/>
  <c r="P919" i="2"/>
  <c r="D920" i="2"/>
  <c r="H920" i="2"/>
  <c r="J920" i="2"/>
  <c r="K920" i="2"/>
  <c r="L920" i="2"/>
  <c r="M920" i="2"/>
  <c r="N920" i="2"/>
  <c r="O920" i="2"/>
  <c r="P920" i="2"/>
  <c r="D921" i="2"/>
  <c r="H921" i="2"/>
  <c r="J921" i="2"/>
  <c r="K921" i="2"/>
  <c r="L921" i="2"/>
  <c r="M921" i="2"/>
  <c r="N921" i="2"/>
  <c r="O921" i="2"/>
  <c r="P921" i="2"/>
  <c r="D922" i="2"/>
  <c r="H922" i="2"/>
  <c r="J922" i="2"/>
  <c r="K922" i="2"/>
  <c r="L922" i="2"/>
  <c r="M922" i="2"/>
  <c r="N922" i="2"/>
  <c r="O922" i="2"/>
  <c r="P922" i="2"/>
  <c r="D923" i="2"/>
  <c r="H923" i="2"/>
  <c r="J923" i="2"/>
  <c r="K923" i="2"/>
  <c r="L923" i="2"/>
  <c r="M923" i="2"/>
  <c r="N923" i="2"/>
  <c r="O923" i="2"/>
  <c r="P923" i="2"/>
  <c r="D924" i="2"/>
  <c r="H924" i="2"/>
  <c r="J924" i="2"/>
  <c r="K924" i="2"/>
  <c r="L924" i="2"/>
  <c r="M924" i="2"/>
  <c r="N924" i="2"/>
  <c r="O924" i="2"/>
  <c r="P924" i="2"/>
  <c r="D925" i="2"/>
  <c r="H925" i="2"/>
  <c r="J925" i="2"/>
  <c r="K925" i="2"/>
  <c r="L925" i="2"/>
  <c r="M925" i="2"/>
  <c r="N925" i="2"/>
  <c r="O925" i="2"/>
  <c r="P925" i="2"/>
  <c r="D926" i="2"/>
  <c r="H926" i="2"/>
  <c r="J926" i="2"/>
  <c r="K926" i="2"/>
  <c r="L926" i="2"/>
  <c r="M926" i="2"/>
  <c r="N926" i="2"/>
  <c r="O926" i="2"/>
  <c r="P926" i="2"/>
  <c r="D927" i="2"/>
  <c r="H927" i="2"/>
  <c r="J927" i="2"/>
  <c r="K927" i="2"/>
  <c r="L927" i="2"/>
  <c r="M927" i="2"/>
  <c r="N927" i="2"/>
  <c r="O927" i="2"/>
  <c r="P927" i="2"/>
  <c r="D928" i="2"/>
  <c r="H928" i="2"/>
  <c r="J928" i="2"/>
  <c r="K928" i="2"/>
  <c r="L928" i="2"/>
  <c r="M928" i="2"/>
  <c r="N928" i="2"/>
  <c r="O928" i="2"/>
  <c r="P928" i="2"/>
  <c r="D929" i="2"/>
  <c r="H929" i="2"/>
  <c r="J929" i="2"/>
  <c r="K929" i="2"/>
  <c r="L929" i="2"/>
  <c r="M929" i="2"/>
  <c r="N929" i="2"/>
  <c r="O929" i="2"/>
  <c r="P929" i="2"/>
  <c r="D930" i="2"/>
  <c r="H930" i="2"/>
  <c r="J930" i="2"/>
  <c r="K930" i="2"/>
  <c r="L930" i="2"/>
  <c r="M930" i="2"/>
  <c r="N930" i="2"/>
  <c r="O930" i="2"/>
  <c r="P930" i="2"/>
  <c r="D931" i="2"/>
  <c r="H931" i="2"/>
  <c r="J931" i="2"/>
  <c r="K931" i="2"/>
  <c r="L931" i="2"/>
  <c r="M931" i="2"/>
  <c r="N931" i="2"/>
  <c r="O931" i="2"/>
  <c r="P931" i="2"/>
  <c r="D932" i="2"/>
  <c r="H932" i="2"/>
  <c r="J932" i="2"/>
  <c r="K932" i="2"/>
  <c r="L932" i="2"/>
  <c r="M932" i="2"/>
  <c r="N932" i="2"/>
  <c r="O932" i="2"/>
  <c r="P932" i="2"/>
  <c r="D933" i="2"/>
  <c r="H933" i="2"/>
  <c r="J933" i="2"/>
  <c r="K933" i="2"/>
  <c r="L933" i="2"/>
  <c r="M933" i="2"/>
  <c r="N933" i="2"/>
  <c r="O933" i="2"/>
  <c r="P933" i="2"/>
  <c r="D934" i="2"/>
  <c r="H934" i="2"/>
  <c r="J934" i="2"/>
  <c r="K934" i="2"/>
  <c r="L934" i="2"/>
  <c r="M934" i="2"/>
  <c r="N934" i="2"/>
  <c r="O934" i="2"/>
  <c r="P934" i="2"/>
  <c r="D935" i="2"/>
  <c r="H935" i="2"/>
  <c r="J935" i="2"/>
  <c r="K935" i="2"/>
  <c r="L935" i="2"/>
  <c r="M935" i="2"/>
  <c r="N935" i="2"/>
  <c r="O935" i="2"/>
  <c r="P935" i="2"/>
  <c r="D936" i="2"/>
  <c r="H936" i="2"/>
  <c r="J936" i="2"/>
  <c r="K936" i="2"/>
  <c r="L936" i="2"/>
  <c r="M936" i="2"/>
  <c r="N936" i="2"/>
  <c r="O936" i="2"/>
  <c r="P936" i="2"/>
  <c r="D937" i="2"/>
  <c r="H937" i="2"/>
  <c r="J937" i="2"/>
  <c r="K937" i="2"/>
  <c r="L937" i="2"/>
  <c r="M937" i="2"/>
  <c r="N937" i="2"/>
  <c r="O937" i="2"/>
  <c r="P937" i="2"/>
  <c r="D938" i="2"/>
  <c r="H938" i="2"/>
  <c r="J938" i="2"/>
  <c r="K938" i="2"/>
  <c r="L938" i="2"/>
  <c r="M938" i="2"/>
  <c r="N938" i="2"/>
  <c r="O938" i="2"/>
  <c r="P938" i="2"/>
  <c r="D939" i="2"/>
  <c r="H939" i="2"/>
  <c r="J939" i="2"/>
  <c r="K939" i="2"/>
  <c r="L939" i="2"/>
  <c r="M939" i="2"/>
  <c r="N939" i="2"/>
  <c r="O939" i="2"/>
  <c r="P939" i="2"/>
  <c r="D940" i="2"/>
  <c r="H940" i="2"/>
  <c r="J940" i="2"/>
  <c r="K940" i="2"/>
  <c r="L940" i="2"/>
  <c r="M940" i="2"/>
  <c r="N940" i="2"/>
  <c r="O940" i="2"/>
  <c r="P940" i="2"/>
  <c r="E941" i="2"/>
  <c r="I941" i="2"/>
  <c r="J941" i="2"/>
  <c r="K941" i="2"/>
  <c r="L941" i="2"/>
  <c r="M941" i="2"/>
  <c r="N941" i="2"/>
  <c r="O941" i="2"/>
  <c r="P941" i="2"/>
  <c r="E942" i="2"/>
  <c r="I942" i="2"/>
  <c r="J942" i="2"/>
  <c r="K942" i="2"/>
  <c r="L942" i="2"/>
  <c r="M942" i="2"/>
  <c r="N942" i="2"/>
  <c r="O942" i="2"/>
  <c r="P942" i="2"/>
  <c r="E943" i="2"/>
  <c r="I943" i="2"/>
  <c r="J943" i="2"/>
  <c r="K943" i="2"/>
  <c r="L943" i="2"/>
  <c r="M943" i="2"/>
  <c r="N943" i="2"/>
  <c r="O943" i="2"/>
  <c r="P943" i="2"/>
  <c r="E944" i="2"/>
  <c r="I944" i="2"/>
  <c r="J944" i="2"/>
  <c r="K944" i="2"/>
  <c r="L944" i="2"/>
  <c r="M944" i="2"/>
  <c r="N944" i="2"/>
  <c r="O944" i="2"/>
  <c r="P944" i="2"/>
  <c r="E945" i="2"/>
  <c r="I945" i="2"/>
  <c r="J945" i="2"/>
  <c r="K945" i="2"/>
  <c r="L945" i="2"/>
  <c r="M945" i="2"/>
  <c r="N945" i="2"/>
  <c r="O945" i="2"/>
  <c r="P945" i="2"/>
  <c r="E946" i="2"/>
  <c r="I946" i="2"/>
  <c r="J946" i="2"/>
  <c r="K946" i="2"/>
  <c r="L946" i="2"/>
  <c r="M946" i="2"/>
  <c r="N946" i="2"/>
  <c r="O946" i="2"/>
  <c r="P946" i="2"/>
  <c r="E947" i="2"/>
  <c r="I947" i="2"/>
  <c r="J947" i="2"/>
  <c r="K947" i="2"/>
  <c r="L947" i="2"/>
  <c r="M947" i="2"/>
  <c r="N947" i="2"/>
  <c r="O947" i="2"/>
  <c r="P947" i="2"/>
  <c r="E948" i="2"/>
  <c r="I948" i="2"/>
  <c r="J948" i="2"/>
  <c r="K948" i="2"/>
  <c r="L948" i="2"/>
  <c r="M948" i="2"/>
  <c r="N948" i="2"/>
  <c r="O948" i="2"/>
  <c r="P948" i="2"/>
  <c r="E949" i="2"/>
  <c r="I949" i="2"/>
  <c r="J949" i="2"/>
  <c r="K949" i="2"/>
  <c r="L949" i="2"/>
  <c r="M949" i="2"/>
  <c r="N949" i="2"/>
  <c r="O949" i="2"/>
  <c r="P949" i="2"/>
  <c r="E950" i="2"/>
  <c r="I950" i="2"/>
  <c r="J950" i="2"/>
  <c r="K950" i="2"/>
  <c r="L950" i="2"/>
  <c r="M950" i="2"/>
  <c r="N950" i="2"/>
  <c r="O950" i="2"/>
  <c r="P950" i="2"/>
  <c r="E951" i="2"/>
  <c r="I951" i="2"/>
  <c r="J951" i="2"/>
  <c r="K951" i="2"/>
  <c r="L951" i="2"/>
  <c r="M951" i="2"/>
  <c r="N951" i="2"/>
  <c r="O951" i="2"/>
  <c r="P951" i="2"/>
  <c r="E952" i="2"/>
  <c r="I952" i="2"/>
  <c r="J952" i="2"/>
  <c r="K952" i="2"/>
  <c r="L952" i="2"/>
  <c r="M952" i="2"/>
  <c r="N952" i="2"/>
  <c r="O952" i="2"/>
  <c r="P952" i="2"/>
  <c r="E953" i="2"/>
  <c r="I953" i="2"/>
  <c r="J953" i="2"/>
  <c r="K953" i="2"/>
  <c r="L953" i="2"/>
  <c r="M953" i="2"/>
  <c r="N953" i="2"/>
  <c r="O953" i="2"/>
  <c r="P953" i="2"/>
  <c r="E954" i="2"/>
  <c r="I954" i="2"/>
  <c r="J954" i="2"/>
  <c r="K954" i="2"/>
  <c r="L954" i="2"/>
  <c r="M954" i="2"/>
  <c r="N954" i="2"/>
  <c r="O954" i="2"/>
  <c r="P954" i="2"/>
  <c r="E955" i="2"/>
  <c r="I955" i="2"/>
  <c r="J955" i="2"/>
  <c r="K955" i="2"/>
  <c r="L955" i="2"/>
  <c r="M955" i="2"/>
  <c r="N955" i="2"/>
  <c r="O955" i="2"/>
  <c r="P955" i="2"/>
  <c r="E956" i="2"/>
  <c r="I956" i="2"/>
  <c r="J956" i="2"/>
  <c r="K956" i="2"/>
  <c r="L956" i="2"/>
  <c r="M956" i="2"/>
  <c r="N956" i="2"/>
  <c r="O956" i="2"/>
  <c r="P956" i="2"/>
  <c r="E957" i="2"/>
  <c r="I957" i="2"/>
  <c r="J957" i="2"/>
  <c r="K957" i="2"/>
  <c r="L957" i="2"/>
  <c r="M957" i="2"/>
  <c r="N957" i="2"/>
  <c r="O957" i="2"/>
  <c r="P957" i="2"/>
  <c r="E958" i="2"/>
  <c r="I958" i="2"/>
  <c r="J958" i="2"/>
  <c r="K958" i="2"/>
  <c r="L958" i="2"/>
  <c r="M958" i="2"/>
  <c r="N958" i="2"/>
  <c r="O958" i="2"/>
  <c r="P958" i="2"/>
  <c r="E959" i="2"/>
  <c r="I959" i="2"/>
  <c r="J959" i="2"/>
  <c r="K959" i="2"/>
  <c r="L959" i="2"/>
  <c r="M959" i="2"/>
  <c r="N959" i="2"/>
  <c r="O959" i="2"/>
  <c r="P959" i="2"/>
  <c r="E960" i="2"/>
  <c r="I960" i="2"/>
  <c r="J960" i="2"/>
  <c r="K960" i="2"/>
  <c r="L960" i="2"/>
  <c r="M960" i="2"/>
  <c r="N960" i="2"/>
  <c r="O960" i="2"/>
  <c r="P960" i="2"/>
  <c r="E961" i="2"/>
  <c r="I961" i="2"/>
  <c r="J961" i="2"/>
  <c r="K961" i="2"/>
  <c r="L961" i="2"/>
  <c r="M961" i="2"/>
  <c r="N961" i="2"/>
  <c r="O961" i="2"/>
  <c r="P961" i="2"/>
  <c r="E962" i="2"/>
  <c r="I962" i="2"/>
  <c r="J962" i="2"/>
  <c r="K962" i="2"/>
  <c r="L962" i="2"/>
  <c r="M962" i="2"/>
  <c r="N962" i="2"/>
  <c r="O962" i="2"/>
  <c r="P962" i="2"/>
  <c r="E963" i="2"/>
  <c r="I963" i="2"/>
  <c r="J963" i="2"/>
  <c r="K963" i="2"/>
  <c r="L963" i="2"/>
  <c r="M963" i="2"/>
  <c r="N963" i="2"/>
  <c r="O963" i="2"/>
  <c r="P963" i="2"/>
  <c r="E964" i="2"/>
  <c r="I964" i="2"/>
  <c r="J964" i="2"/>
  <c r="K964" i="2"/>
  <c r="L964" i="2"/>
  <c r="M964" i="2"/>
  <c r="N964" i="2"/>
  <c r="O964" i="2"/>
  <c r="P964" i="2"/>
  <c r="E965" i="2"/>
  <c r="I965" i="2"/>
  <c r="J965" i="2"/>
  <c r="K965" i="2"/>
  <c r="L965" i="2"/>
  <c r="M965" i="2"/>
  <c r="N965" i="2"/>
  <c r="O965" i="2"/>
  <c r="P965" i="2"/>
  <c r="E966" i="2"/>
  <c r="I966" i="2"/>
  <c r="J966" i="2"/>
  <c r="K966" i="2"/>
  <c r="L966" i="2"/>
  <c r="M966" i="2"/>
  <c r="N966" i="2"/>
  <c r="O966" i="2"/>
  <c r="P966" i="2"/>
  <c r="E967" i="2"/>
  <c r="I967" i="2"/>
  <c r="J967" i="2"/>
  <c r="K967" i="2"/>
  <c r="L967" i="2"/>
  <c r="M967" i="2"/>
  <c r="N967" i="2"/>
  <c r="O967" i="2"/>
  <c r="P967" i="2"/>
  <c r="E968" i="2"/>
  <c r="I968" i="2"/>
  <c r="J968" i="2"/>
  <c r="K968" i="2"/>
  <c r="L968" i="2"/>
  <c r="M968" i="2"/>
  <c r="N968" i="2"/>
  <c r="O968" i="2"/>
  <c r="P968" i="2"/>
  <c r="E969" i="2"/>
  <c r="I969" i="2"/>
  <c r="J969" i="2"/>
  <c r="K969" i="2"/>
  <c r="L969" i="2"/>
  <c r="M969" i="2"/>
  <c r="N969" i="2"/>
  <c r="O969" i="2"/>
  <c r="P969" i="2"/>
  <c r="E970" i="2"/>
  <c r="I970" i="2"/>
  <c r="J970" i="2"/>
  <c r="K970" i="2"/>
  <c r="L970" i="2"/>
  <c r="M970" i="2"/>
  <c r="N970" i="2"/>
  <c r="O970" i="2"/>
  <c r="P970" i="2"/>
  <c r="E971" i="2"/>
  <c r="I971" i="2"/>
  <c r="J971" i="2"/>
  <c r="K971" i="2"/>
  <c r="L971" i="2"/>
  <c r="M971" i="2"/>
  <c r="N971" i="2"/>
  <c r="O971" i="2"/>
  <c r="P971" i="2"/>
  <c r="E972" i="2"/>
  <c r="I972" i="2"/>
  <c r="J972" i="2"/>
  <c r="K972" i="2"/>
  <c r="L972" i="2"/>
  <c r="M972" i="2"/>
  <c r="N972" i="2"/>
  <c r="O972" i="2"/>
  <c r="P972" i="2"/>
  <c r="E973" i="2"/>
  <c r="I973" i="2"/>
  <c r="J973" i="2"/>
  <c r="K973" i="2"/>
  <c r="L973" i="2"/>
  <c r="M973" i="2"/>
  <c r="N973" i="2"/>
  <c r="O973" i="2"/>
  <c r="P973" i="2"/>
  <c r="E974" i="2"/>
  <c r="I974" i="2"/>
  <c r="J974" i="2"/>
  <c r="K974" i="2"/>
  <c r="L974" i="2"/>
  <c r="M974" i="2"/>
  <c r="N974" i="2"/>
  <c r="O974" i="2"/>
  <c r="P974" i="2"/>
  <c r="E975" i="2"/>
  <c r="I975" i="2"/>
  <c r="J975" i="2"/>
  <c r="K975" i="2"/>
  <c r="L975" i="2"/>
  <c r="M975" i="2"/>
  <c r="N975" i="2"/>
  <c r="O975" i="2"/>
  <c r="P975" i="2"/>
  <c r="E976" i="2"/>
  <c r="I976" i="2"/>
  <c r="J976" i="2"/>
  <c r="K976" i="2"/>
  <c r="L976" i="2"/>
  <c r="M976" i="2"/>
  <c r="N976" i="2"/>
  <c r="O976" i="2"/>
  <c r="P976" i="2"/>
  <c r="E977" i="2"/>
  <c r="I977" i="2"/>
  <c r="J977" i="2"/>
  <c r="K977" i="2"/>
  <c r="L977" i="2"/>
  <c r="M977" i="2"/>
  <c r="N977" i="2"/>
  <c r="O977" i="2"/>
  <c r="P977" i="2"/>
  <c r="E978" i="2"/>
  <c r="I978" i="2"/>
  <c r="J978" i="2"/>
  <c r="K978" i="2"/>
  <c r="L978" i="2"/>
  <c r="M978" i="2"/>
  <c r="N978" i="2"/>
  <c r="O978" i="2"/>
  <c r="P978" i="2"/>
  <c r="E979" i="2"/>
  <c r="I979" i="2"/>
  <c r="J979" i="2"/>
  <c r="K979" i="2"/>
  <c r="L979" i="2"/>
  <c r="M979" i="2"/>
  <c r="N979" i="2"/>
  <c r="O979" i="2"/>
  <c r="P979" i="2"/>
  <c r="E980" i="2"/>
  <c r="I980" i="2"/>
  <c r="J980" i="2"/>
  <c r="K980" i="2"/>
  <c r="L980" i="2"/>
  <c r="M980" i="2"/>
  <c r="N980" i="2"/>
  <c r="O980" i="2"/>
  <c r="P980" i="2"/>
  <c r="E981" i="2"/>
  <c r="I981" i="2"/>
  <c r="J981" i="2"/>
  <c r="K981" i="2"/>
  <c r="L981" i="2"/>
  <c r="M981" i="2"/>
  <c r="N981" i="2"/>
  <c r="O981" i="2"/>
  <c r="P981" i="2"/>
  <c r="E982" i="2"/>
  <c r="I982" i="2"/>
  <c r="J982" i="2"/>
  <c r="K982" i="2"/>
  <c r="L982" i="2"/>
  <c r="M982" i="2"/>
  <c r="N982" i="2"/>
  <c r="O982" i="2"/>
  <c r="P982" i="2"/>
  <c r="E983" i="2"/>
  <c r="I983" i="2"/>
  <c r="J983" i="2"/>
  <c r="K983" i="2"/>
  <c r="L983" i="2"/>
  <c r="M983" i="2"/>
  <c r="N983" i="2"/>
  <c r="O983" i="2"/>
  <c r="P983" i="2"/>
  <c r="E984" i="2"/>
  <c r="I984" i="2"/>
  <c r="J984" i="2"/>
  <c r="K984" i="2"/>
  <c r="L984" i="2"/>
  <c r="M984" i="2"/>
  <c r="N984" i="2"/>
  <c r="O984" i="2"/>
  <c r="P984" i="2"/>
  <c r="E985" i="2"/>
  <c r="I985" i="2"/>
  <c r="J985" i="2"/>
  <c r="K985" i="2"/>
  <c r="L985" i="2"/>
  <c r="M985" i="2"/>
  <c r="N985" i="2"/>
  <c r="O985" i="2"/>
  <c r="P985" i="2"/>
  <c r="E986" i="2"/>
  <c r="I986" i="2"/>
  <c r="J986" i="2"/>
  <c r="K986" i="2"/>
  <c r="L986" i="2"/>
  <c r="M986" i="2"/>
  <c r="N986" i="2"/>
  <c r="O986" i="2"/>
  <c r="P986" i="2"/>
  <c r="E987" i="2"/>
  <c r="I987" i="2"/>
  <c r="J987" i="2"/>
  <c r="K987" i="2"/>
  <c r="L987" i="2"/>
  <c r="M987" i="2"/>
  <c r="N987" i="2"/>
  <c r="O987" i="2"/>
  <c r="P987" i="2"/>
  <c r="E988" i="2"/>
  <c r="I988" i="2"/>
  <c r="J988" i="2"/>
  <c r="K988" i="2"/>
  <c r="L988" i="2"/>
  <c r="M988" i="2"/>
  <c r="N988" i="2"/>
  <c r="O988" i="2"/>
  <c r="P988" i="2"/>
  <c r="E989" i="2"/>
  <c r="I989" i="2"/>
  <c r="J989" i="2"/>
  <c r="K989" i="2"/>
  <c r="L989" i="2"/>
  <c r="M989" i="2"/>
  <c r="N989" i="2"/>
  <c r="O989" i="2"/>
  <c r="P989" i="2"/>
  <c r="E990" i="2"/>
  <c r="I990" i="2"/>
  <c r="J990" i="2"/>
  <c r="K990" i="2"/>
  <c r="L990" i="2"/>
  <c r="M990" i="2"/>
  <c r="N990" i="2"/>
  <c r="O990" i="2"/>
  <c r="P990" i="2"/>
  <c r="E991" i="2"/>
  <c r="I991" i="2"/>
  <c r="J991" i="2"/>
  <c r="K991" i="2"/>
  <c r="L991" i="2"/>
  <c r="M991" i="2"/>
  <c r="N991" i="2"/>
  <c r="O991" i="2"/>
  <c r="P991" i="2"/>
  <c r="E992" i="2"/>
  <c r="I992" i="2"/>
  <c r="J992" i="2"/>
  <c r="K992" i="2"/>
  <c r="L992" i="2"/>
  <c r="M992" i="2"/>
  <c r="N992" i="2"/>
  <c r="O992" i="2"/>
  <c r="P992" i="2"/>
  <c r="E993" i="2"/>
  <c r="I993" i="2"/>
  <c r="J993" i="2"/>
  <c r="K993" i="2"/>
  <c r="L993" i="2"/>
  <c r="M993" i="2"/>
  <c r="N993" i="2"/>
  <c r="O993" i="2"/>
  <c r="P993" i="2"/>
  <c r="E994" i="2"/>
  <c r="I994" i="2"/>
  <c r="J994" i="2"/>
  <c r="K994" i="2"/>
  <c r="L994" i="2"/>
  <c r="M994" i="2"/>
  <c r="N994" i="2"/>
  <c r="O994" i="2"/>
  <c r="P994" i="2"/>
  <c r="E995" i="2"/>
  <c r="I995" i="2"/>
  <c r="J995" i="2"/>
  <c r="K995" i="2"/>
  <c r="L995" i="2"/>
  <c r="M995" i="2"/>
  <c r="N995" i="2"/>
  <c r="O995" i="2"/>
  <c r="P995" i="2"/>
  <c r="E996" i="2"/>
  <c r="I996" i="2"/>
  <c r="J996" i="2"/>
  <c r="K996" i="2"/>
  <c r="L996" i="2"/>
  <c r="M996" i="2"/>
  <c r="N996" i="2"/>
  <c r="O996" i="2"/>
  <c r="P996" i="2"/>
  <c r="E997" i="2"/>
  <c r="I997" i="2"/>
  <c r="J997" i="2"/>
  <c r="K997" i="2"/>
  <c r="L997" i="2"/>
  <c r="M997" i="2"/>
  <c r="N997" i="2"/>
  <c r="O997" i="2"/>
  <c r="P997" i="2"/>
  <c r="E998" i="2"/>
  <c r="I998" i="2"/>
  <c r="J998" i="2"/>
  <c r="K998" i="2"/>
  <c r="L998" i="2"/>
  <c r="M998" i="2"/>
  <c r="N998" i="2"/>
  <c r="O998" i="2"/>
  <c r="P998" i="2"/>
  <c r="E999" i="2"/>
  <c r="I999" i="2"/>
  <c r="J999" i="2"/>
  <c r="K999" i="2"/>
  <c r="L999" i="2"/>
  <c r="M999" i="2"/>
  <c r="N999" i="2"/>
  <c r="O999" i="2"/>
  <c r="P999" i="2"/>
  <c r="E1000" i="2"/>
  <c r="I1000" i="2"/>
  <c r="J1000" i="2"/>
  <c r="K1000" i="2"/>
  <c r="L1000" i="2"/>
  <c r="M1000" i="2"/>
  <c r="N1000" i="2"/>
  <c r="O1000" i="2"/>
  <c r="P1000" i="2"/>
  <c r="E1001" i="2"/>
  <c r="I1001" i="2"/>
  <c r="J1001" i="2"/>
  <c r="K1001" i="2"/>
  <c r="L1001" i="2"/>
  <c r="M1001" i="2"/>
  <c r="N1001" i="2"/>
  <c r="O1001" i="2"/>
  <c r="P1001" i="2"/>
  <c r="E1002" i="2"/>
  <c r="I1002" i="2"/>
  <c r="J1002" i="2"/>
  <c r="K1002" i="2"/>
  <c r="L1002" i="2"/>
  <c r="M1002" i="2"/>
  <c r="N1002" i="2"/>
  <c r="O1002" i="2"/>
  <c r="P1002" i="2"/>
  <c r="E1003" i="2"/>
  <c r="I1003" i="2"/>
  <c r="J1003" i="2"/>
  <c r="K1003" i="2"/>
  <c r="L1003" i="2"/>
  <c r="M1003" i="2"/>
  <c r="N1003" i="2"/>
  <c r="O1003" i="2"/>
  <c r="P1003" i="2"/>
  <c r="E1004" i="2"/>
  <c r="I1004" i="2"/>
  <c r="J1004" i="2"/>
  <c r="K1004" i="2"/>
  <c r="L1004" i="2"/>
  <c r="M1004" i="2"/>
  <c r="N1004" i="2"/>
  <c r="O1004" i="2"/>
  <c r="P1004" i="2"/>
  <c r="E1005" i="2"/>
  <c r="I1005" i="2"/>
  <c r="J1005" i="2"/>
  <c r="K1005" i="2"/>
  <c r="L1005" i="2"/>
  <c r="M1005" i="2"/>
  <c r="N1005" i="2"/>
  <c r="O1005" i="2"/>
  <c r="P1005" i="2"/>
  <c r="E1006" i="2"/>
  <c r="I1006" i="2"/>
  <c r="J1006" i="2"/>
  <c r="K1006" i="2"/>
  <c r="L1006" i="2"/>
  <c r="M1006" i="2"/>
  <c r="N1006" i="2"/>
  <c r="O1006" i="2"/>
  <c r="P1006" i="2"/>
  <c r="E1007" i="2"/>
  <c r="I1007" i="2"/>
  <c r="J1007" i="2"/>
  <c r="K1007" i="2"/>
  <c r="L1007" i="2"/>
  <c r="M1007" i="2"/>
  <c r="N1007" i="2"/>
  <c r="O1007" i="2"/>
  <c r="P1007" i="2"/>
  <c r="E1008" i="2"/>
  <c r="I1008" i="2"/>
  <c r="J1008" i="2"/>
  <c r="K1008" i="2"/>
  <c r="L1008" i="2"/>
  <c r="M1008" i="2"/>
  <c r="N1008" i="2"/>
  <c r="O1008" i="2"/>
  <c r="P1008" i="2"/>
  <c r="E1009" i="2"/>
  <c r="I1009" i="2"/>
  <c r="J1009" i="2"/>
  <c r="K1009" i="2"/>
  <c r="L1009" i="2"/>
  <c r="M1009" i="2"/>
  <c r="N1009" i="2"/>
  <c r="O1009" i="2"/>
  <c r="P1009" i="2"/>
  <c r="E1010" i="2"/>
  <c r="I1010" i="2"/>
  <c r="J1010" i="2"/>
  <c r="K1010" i="2"/>
  <c r="L1010" i="2"/>
  <c r="M1010" i="2"/>
  <c r="N1010" i="2"/>
  <c r="O1010" i="2"/>
  <c r="P1010" i="2"/>
  <c r="E1011" i="2"/>
  <c r="I1011" i="2"/>
  <c r="J1011" i="2"/>
  <c r="K1011" i="2"/>
  <c r="L1011" i="2"/>
  <c r="M1011" i="2"/>
  <c r="N1011" i="2"/>
  <c r="O1011" i="2"/>
  <c r="P1011" i="2"/>
  <c r="E1012" i="2"/>
  <c r="I1012" i="2"/>
  <c r="J1012" i="2"/>
  <c r="K1012" i="2"/>
  <c r="L1012" i="2"/>
  <c r="M1012" i="2"/>
  <c r="N1012" i="2"/>
  <c r="O1012" i="2"/>
  <c r="P1012" i="2"/>
  <c r="E1013" i="2"/>
  <c r="I1013" i="2"/>
  <c r="J1013" i="2"/>
  <c r="K1013" i="2"/>
  <c r="L1013" i="2"/>
  <c r="M1013" i="2"/>
  <c r="N1013" i="2"/>
  <c r="O1013" i="2"/>
  <c r="P1013" i="2"/>
  <c r="E1014" i="2"/>
  <c r="I1014" i="2"/>
  <c r="J1014" i="2"/>
  <c r="K1014" i="2"/>
  <c r="L1014" i="2"/>
  <c r="M1014" i="2"/>
  <c r="N1014" i="2"/>
  <c r="O1014" i="2"/>
  <c r="P1014" i="2"/>
  <c r="E1015" i="2"/>
  <c r="I1015" i="2"/>
  <c r="J1015" i="2"/>
  <c r="K1015" i="2"/>
  <c r="L1015" i="2"/>
  <c r="M1015" i="2"/>
  <c r="N1015" i="2"/>
  <c r="O1015" i="2"/>
  <c r="P1015" i="2"/>
  <c r="E1016" i="2"/>
  <c r="I1016" i="2"/>
  <c r="J1016" i="2"/>
  <c r="K1016" i="2"/>
  <c r="L1016" i="2"/>
  <c r="M1016" i="2"/>
  <c r="N1016" i="2"/>
  <c r="O1016" i="2"/>
  <c r="P1016" i="2"/>
  <c r="E1017" i="2"/>
  <c r="I1017" i="2"/>
  <c r="J1017" i="2"/>
  <c r="K1017" i="2"/>
  <c r="L1017" i="2"/>
  <c r="M1017" i="2"/>
  <c r="N1017" i="2"/>
  <c r="O1017" i="2"/>
  <c r="P1017" i="2"/>
  <c r="E1018" i="2"/>
  <c r="I1018" i="2"/>
  <c r="J1018" i="2"/>
  <c r="K1018" i="2"/>
  <c r="L1018" i="2"/>
  <c r="M1018" i="2"/>
  <c r="N1018" i="2"/>
  <c r="O1018" i="2"/>
  <c r="P1018" i="2"/>
  <c r="E1019" i="2"/>
  <c r="I1019" i="2"/>
  <c r="J1019" i="2"/>
  <c r="K1019" i="2"/>
  <c r="L1019" i="2"/>
  <c r="M1019" i="2"/>
  <c r="N1019" i="2"/>
  <c r="O1019" i="2"/>
  <c r="P1019" i="2"/>
  <c r="E1020" i="2"/>
  <c r="I1020" i="2"/>
  <c r="J1020" i="2"/>
  <c r="K1020" i="2"/>
  <c r="L1020" i="2"/>
  <c r="M1020" i="2"/>
  <c r="N1020" i="2"/>
  <c r="O1020" i="2"/>
  <c r="P1020" i="2"/>
  <c r="E1021" i="2"/>
  <c r="I1021" i="2"/>
  <c r="J1021" i="2"/>
  <c r="K1021" i="2"/>
  <c r="L1021" i="2"/>
  <c r="M1021" i="2"/>
  <c r="N1021" i="2"/>
  <c r="O1021" i="2"/>
  <c r="P1021" i="2"/>
  <c r="E1022" i="2"/>
  <c r="I1022" i="2"/>
  <c r="J1022" i="2"/>
  <c r="K1022" i="2"/>
  <c r="L1022" i="2"/>
  <c r="M1022" i="2"/>
  <c r="N1022" i="2"/>
  <c r="O1022" i="2"/>
  <c r="P1022" i="2"/>
  <c r="E1023" i="2"/>
  <c r="I1023" i="2"/>
  <c r="J1023" i="2"/>
  <c r="K1023" i="2"/>
  <c r="L1023" i="2"/>
  <c r="M1023" i="2"/>
  <c r="N1023" i="2"/>
  <c r="O1023" i="2"/>
  <c r="P1023" i="2"/>
  <c r="E1024" i="2"/>
  <c r="I1024" i="2"/>
  <c r="J1024" i="2"/>
  <c r="K1024" i="2"/>
  <c r="L1024" i="2"/>
  <c r="M1024" i="2"/>
  <c r="N1024" i="2"/>
  <c r="O1024" i="2"/>
  <c r="P1024" i="2"/>
  <c r="E1025" i="2"/>
  <c r="I1025" i="2"/>
  <c r="J1025" i="2"/>
  <c r="K1025" i="2"/>
  <c r="L1025" i="2"/>
  <c r="M1025" i="2"/>
  <c r="N1025" i="2"/>
  <c r="O1025" i="2"/>
  <c r="P1025" i="2"/>
  <c r="E1026" i="2"/>
  <c r="I1026" i="2"/>
  <c r="J1026" i="2"/>
  <c r="K1026" i="2"/>
  <c r="L1026" i="2"/>
  <c r="M1026" i="2"/>
  <c r="N1026" i="2"/>
  <c r="O1026" i="2"/>
  <c r="P1026" i="2"/>
  <c r="E1027" i="2"/>
  <c r="I1027" i="2"/>
  <c r="J1027" i="2"/>
  <c r="K1027" i="2"/>
  <c r="L1027" i="2"/>
  <c r="M1027" i="2"/>
  <c r="N1027" i="2"/>
  <c r="O1027" i="2"/>
  <c r="P1027" i="2"/>
  <c r="E1028" i="2"/>
  <c r="I1028" i="2"/>
  <c r="J1028" i="2"/>
  <c r="K1028" i="2"/>
  <c r="L1028" i="2"/>
  <c r="M1028" i="2"/>
  <c r="N1028" i="2"/>
  <c r="O1028" i="2"/>
  <c r="P1028" i="2"/>
  <c r="E1029" i="2"/>
  <c r="I1029" i="2"/>
  <c r="J1029" i="2"/>
  <c r="K1029" i="2"/>
  <c r="L1029" i="2"/>
  <c r="M1029" i="2"/>
  <c r="N1029" i="2"/>
  <c r="O1029" i="2"/>
  <c r="P1029" i="2"/>
  <c r="E1030" i="2"/>
  <c r="I1030" i="2"/>
  <c r="J1030" i="2"/>
  <c r="K1030" i="2"/>
  <c r="L1030" i="2"/>
  <c r="M1030" i="2"/>
  <c r="N1030" i="2"/>
  <c r="O1030" i="2"/>
  <c r="P1030" i="2"/>
  <c r="E1031" i="2"/>
  <c r="I1031" i="2"/>
  <c r="J1031" i="2"/>
  <c r="K1031" i="2"/>
  <c r="L1031" i="2"/>
  <c r="M1031" i="2"/>
  <c r="N1031" i="2"/>
  <c r="O1031" i="2"/>
  <c r="P1031" i="2"/>
  <c r="E1032" i="2"/>
  <c r="I1032" i="2"/>
  <c r="J1032" i="2"/>
  <c r="K1032" i="2"/>
  <c r="L1032" i="2"/>
  <c r="M1032" i="2"/>
  <c r="N1032" i="2"/>
  <c r="O1032" i="2"/>
  <c r="P1032" i="2"/>
  <c r="E1033" i="2"/>
  <c r="I1033" i="2"/>
  <c r="J1033" i="2"/>
  <c r="K1033" i="2"/>
  <c r="L1033" i="2"/>
  <c r="M1033" i="2"/>
  <c r="N1033" i="2"/>
  <c r="O1033" i="2"/>
  <c r="P1033" i="2"/>
  <c r="E1034" i="2"/>
  <c r="I1034" i="2"/>
  <c r="J1034" i="2"/>
  <c r="K1034" i="2"/>
  <c r="L1034" i="2"/>
  <c r="M1034" i="2"/>
  <c r="N1034" i="2"/>
  <c r="O1034" i="2"/>
  <c r="P1034" i="2"/>
  <c r="E1035" i="2"/>
  <c r="I1035" i="2"/>
  <c r="J1035" i="2"/>
  <c r="K1035" i="2"/>
  <c r="L1035" i="2"/>
  <c r="M1035" i="2"/>
  <c r="N1035" i="2"/>
  <c r="O1035" i="2"/>
  <c r="P1035" i="2"/>
  <c r="E1036" i="2"/>
  <c r="I1036" i="2"/>
  <c r="J1036" i="2"/>
  <c r="K1036" i="2"/>
  <c r="L1036" i="2"/>
  <c r="M1036" i="2"/>
  <c r="N1036" i="2"/>
  <c r="O1036" i="2"/>
  <c r="P1036" i="2"/>
  <c r="H5" i="2"/>
  <c r="I5" i="2"/>
  <c r="J5" i="2"/>
  <c r="K5" i="2"/>
  <c r="L5" i="2"/>
  <c r="M5" i="2"/>
  <c r="N5" i="2"/>
  <c r="O5" i="2"/>
  <c r="H6" i="2"/>
  <c r="I6" i="2"/>
  <c r="J6" i="2"/>
  <c r="K6" i="2"/>
  <c r="L6" i="2"/>
  <c r="M6" i="2"/>
  <c r="N6" i="2"/>
  <c r="O6" i="2"/>
  <c r="H7" i="2"/>
  <c r="I7" i="2"/>
  <c r="J7" i="2"/>
  <c r="K7" i="2"/>
  <c r="L7" i="2"/>
  <c r="M7" i="2"/>
  <c r="N7" i="2"/>
  <c r="O7" i="2"/>
  <c r="H8" i="2"/>
  <c r="I8" i="2"/>
  <c r="J8" i="2"/>
  <c r="K8" i="2"/>
  <c r="L8" i="2"/>
  <c r="M8" i="2"/>
  <c r="N8" i="2"/>
  <c r="O8" i="2"/>
  <c r="H9" i="2"/>
  <c r="I9" i="2"/>
  <c r="J9" i="2"/>
  <c r="K9" i="2"/>
  <c r="L9" i="2"/>
  <c r="M9" i="2"/>
  <c r="N9" i="2"/>
  <c r="O9" i="2"/>
  <c r="H10" i="2"/>
  <c r="I10" i="2"/>
  <c r="J10" i="2"/>
  <c r="K10" i="2"/>
  <c r="L10" i="2"/>
  <c r="M10" i="2"/>
  <c r="N10" i="2"/>
  <c r="O10" i="2"/>
  <c r="H11" i="2"/>
  <c r="I11" i="2"/>
  <c r="J11" i="2"/>
  <c r="K11" i="2"/>
  <c r="L11" i="2"/>
  <c r="M11" i="2"/>
  <c r="N11" i="2"/>
  <c r="O11" i="2"/>
  <c r="H12" i="2"/>
  <c r="I12" i="2"/>
  <c r="J12" i="2"/>
  <c r="K12" i="2"/>
  <c r="L12" i="2"/>
  <c r="M12" i="2"/>
  <c r="N12" i="2"/>
  <c r="O12" i="2"/>
  <c r="H13" i="2"/>
  <c r="I13" i="2"/>
  <c r="J13" i="2"/>
  <c r="K13" i="2"/>
  <c r="L13" i="2"/>
  <c r="M13" i="2"/>
  <c r="N13" i="2"/>
  <c r="O13" i="2"/>
  <c r="H14" i="2"/>
  <c r="I14" i="2"/>
  <c r="J14" i="2"/>
  <c r="K14" i="2"/>
  <c r="L14" i="2"/>
  <c r="M14" i="2"/>
  <c r="N14" i="2"/>
  <c r="O14" i="2"/>
  <c r="H15" i="2"/>
  <c r="I15" i="2"/>
  <c r="J15" i="2"/>
  <c r="K15" i="2"/>
  <c r="L15" i="2"/>
  <c r="M15" i="2"/>
  <c r="N15" i="2"/>
  <c r="O15" i="2"/>
  <c r="H16" i="2"/>
  <c r="I16" i="2"/>
  <c r="J16" i="2"/>
  <c r="K16" i="2"/>
  <c r="L16" i="2"/>
  <c r="M16" i="2"/>
  <c r="N16" i="2"/>
  <c r="O16" i="2"/>
  <c r="H17" i="2"/>
  <c r="I17" i="2"/>
  <c r="J17" i="2"/>
  <c r="K17" i="2"/>
  <c r="L17" i="2"/>
  <c r="M17" i="2"/>
  <c r="N17" i="2"/>
  <c r="O17" i="2"/>
  <c r="H18" i="2"/>
  <c r="I18" i="2"/>
  <c r="J18" i="2"/>
  <c r="K18" i="2"/>
  <c r="L18" i="2"/>
  <c r="M18" i="2"/>
  <c r="N18" i="2"/>
  <c r="O18" i="2"/>
  <c r="H19" i="2"/>
  <c r="I19" i="2"/>
  <c r="J19" i="2"/>
  <c r="K19" i="2"/>
  <c r="L19" i="2"/>
  <c r="M19" i="2"/>
  <c r="N19" i="2"/>
  <c r="O19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K25" i="2"/>
  <c r="L25" i="2"/>
  <c r="M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H33" i="2"/>
  <c r="I33" i="2"/>
  <c r="J33" i="2"/>
  <c r="K33" i="2"/>
  <c r="L33" i="2"/>
  <c r="M33" i="2"/>
  <c r="N33" i="2"/>
  <c r="O33" i="2"/>
  <c r="H34" i="2"/>
  <c r="I34" i="2"/>
  <c r="J34" i="2"/>
  <c r="K34" i="2"/>
  <c r="L34" i="2"/>
  <c r="M34" i="2"/>
  <c r="N34" i="2"/>
  <c r="O34" i="2"/>
  <c r="H35" i="2"/>
  <c r="I35" i="2"/>
  <c r="J35" i="2"/>
  <c r="K35" i="2"/>
  <c r="L35" i="2"/>
  <c r="M35" i="2"/>
  <c r="N35" i="2"/>
  <c r="O35" i="2"/>
  <c r="H36" i="2"/>
  <c r="I36" i="2"/>
  <c r="J36" i="2"/>
  <c r="K36" i="2"/>
  <c r="L36" i="2"/>
  <c r="M36" i="2"/>
  <c r="N36" i="2"/>
  <c r="O36" i="2"/>
  <c r="H37" i="2"/>
  <c r="I37" i="2"/>
  <c r="J37" i="2"/>
  <c r="K37" i="2"/>
  <c r="L37" i="2"/>
  <c r="M37" i="2"/>
  <c r="N37" i="2"/>
  <c r="O37" i="2"/>
  <c r="H38" i="2"/>
  <c r="I38" i="2"/>
  <c r="J38" i="2"/>
  <c r="K38" i="2"/>
  <c r="L38" i="2"/>
  <c r="M38" i="2"/>
  <c r="N38" i="2"/>
  <c r="O38" i="2"/>
  <c r="H39" i="2"/>
  <c r="I39" i="2"/>
  <c r="J39" i="2"/>
  <c r="K39" i="2"/>
  <c r="L39" i="2"/>
  <c r="M39" i="2"/>
  <c r="N39" i="2"/>
  <c r="O39" i="2"/>
  <c r="H40" i="2"/>
  <c r="I40" i="2"/>
  <c r="J40" i="2"/>
  <c r="K40" i="2"/>
  <c r="L40" i="2"/>
  <c r="M40" i="2"/>
  <c r="N40" i="2"/>
  <c r="O40" i="2"/>
  <c r="H41" i="2"/>
  <c r="I41" i="2"/>
  <c r="J41" i="2"/>
  <c r="K41" i="2"/>
  <c r="L41" i="2"/>
  <c r="M41" i="2"/>
  <c r="N41" i="2"/>
  <c r="O41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O43" i="2"/>
  <c r="H44" i="2"/>
  <c r="I44" i="2"/>
  <c r="J44" i="2"/>
  <c r="K44" i="2"/>
  <c r="L44" i="2"/>
  <c r="M44" i="2"/>
  <c r="N44" i="2"/>
  <c r="O44" i="2"/>
  <c r="H45" i="2"/>
  <c r="I45" i="2"/>
  <c r="J45" i="2"/>
  <c r="K45" i="2"/>
  <c r="L45" i="2"/>
  <c r="M45" i="2"/>
  <c r="N45" i="2"/>
  <c r="O45" i="2"/>
  <c r="H46" i="2"/>
  <c r="I46" i="2"/>
  <c r="J46" i="2"/>
  <c r="K46" i="2"/>
  <c r="L46" i="2"/>
  <c r="M46" i="2"/>
  <c r="N46" i="2"/>
  <c r="O46" i="2"/>
  <c r="H47" i="2"/>
  <c r="I47" i="2"/>
  <c r="J47" i="2"/>
  <c r="K47" i="2"/>
  <c r="L47" i="2"/>
  <c r="M47" i="2"/>
  <c r="N47" i="2"/>
  <c r="O47" i="2"/>
  <c r="H48" i="2"/>
  <c r="I48" i="2"/>
  <c r="J48" i="2"/>
  <c r="K48" i="2"/>
  <c r="L48" i="2"/>
  <c r="M48" i="2"/>
  <c r="N48" i="2"/>
  <c r="O48" i="2"/>
  <c r="H49" i="2"/>
  <c r="I49" i="2"/>
  <c r="J49" i="2"/>
  <c r="K49" i="2"/>
  <c r="L49" i="2"/>
  <c r="M49" i="2"/>
  <c r="N49" i="2"/>
  <c r="O49" i="2"/>
  <c r="H50" i="2"/>
  <c r="I50" i="2"/>
  <c r="J50" i="2"/>
  <c r="K50" i="2"/>
  <c r="L50" i="2"/>
  <c r="M50" i="2"/>
  <c r="N50" i="2"/>
  <c r="O50" i="2"/>
  <c r="H51" i="2"/>
  <c r="I51" i="2"/>
  <c r="J51" i="2"/>
  <c r="K51" i="2"/>
  <c r="L51" i="2"/>
  <c r="M51" i="2"/>
  <c r="N51" i="2"/>
  <c r="O51" i="2"/>
  <c r="H52" i="2"/>
  <c r="I52" i="2"/>
  <c r="J52" i="2"/>
  <c r="K52" i="2"/>
  <c r="L52" i="2"/>
  <c r="M52" i="2"/>
  <c r="N52" i="2"/>
  <c r="O52" i="2"/>
  <c r="H53" i="2"/>
  <c r="I53" i="2"/>
  <c r="J53" i="2"/>
  <c r="K53" i="2"/>
  <c r="L53" i="2"/>
  <c r="M53" i="2"/>
  <c r="N53" i="2"/>
  <c r="O53" i="2"/>
  <c r="H54" i="2"/>
  <c r="I54" i="2"/>
  <c r="J54" i="2"/>
  <c r="K54" i="2"/>
  <c r="L54" i="2"/>
  <c r="M54" i="2"/>
  <c r="N54" i="2"/>
  <c r="O54" i="2"/>
  <c r="H55" i="2"/>
  <c r="I55" i="2"/>
  <c r="J55" i="2"/>
  <c r="K55" i="2"/>
  <c r="L55" i="2"/>
  <c r="M55" i="2"/>
  <c r="N55" i="2"/>
  <c r="O55" i="2"/>
  <c r="H56" i="2"/>
  <c r="I56" i="2"/>
  <c r="J56" i="2"/>
  <c r="K56" i="2"/>
  <c r="L56" i="2"/>
  <c r="M56" i="2"/>
  <c r="N56" i="2"/>
  <c r="O56" i="2"/>
  <c r="H57" i="2"/>
  <c r="I57" i="2"/>
  <c r="J57" i="2"/>
  <c r="K57" i="2"/>
  <c r="L57" i="2"/>
  <c r="M57" i="2"/>
  <c r="N57" i="2"/>
  <c r="O57" i="2"/>
  <c r="H58" i="2"/>
  <c r="I58" i="2"/>
  <c r="J58" i="2"/>
  <c r="K58" i="2"/>
  <c r="L58" i="2"/>
  <c r="M58" i="2"/>
  <c r="N58" i="2"/>
  <c r="O58" i="2"/>
  <c r="H59" i="2"/>
  <c r="I59" i="2"/>
  <c r="J59" i="2"/>
  <c r="K59" i="2"/>
  <c r="L59" i="2"/>
  <c r="M59" i="2"/>
  <c r="N59" i="2"/>
  <c r="O59" i="2"/>
  <c r="H60" i="2"/>
  <c r="I60" i="2"/>
  <c r="J60" i="2"/>
  <c r="K60" i="2"/>
  <c r="L60" i="2"/>
  <c r="M60" i="2"/>
  <c r="N60" i="2"/>
  <c r="O60" i="2"/>
  <c r="H61" i="2"/>
  <c r="I61" i="2"/>
  <c r="J61" i="2"/>
  <c r="K61" i="2"/>
  <c r="L61" i="2"/>
  <c r="M61" i="2"/>
  <c r="N61" i="2"/>
  <c r="O61" i="2"/>
  <c r="H62" i="2"/>
  <c r="I62" i="2"/>
  <c r="J62" i="2"/>
  <c r="K62" i="2"/>
  <c r="L62" i="2"/>
  <c r="M62" i="2"/>
  <c r="N62" i="2"/>
  <c r="O62" i="2"/>
  <c r="H63" i="2"/>
  <c r="I63" i="2"/>
  <c r="J63" i="2"/>
  <c r="K63" i="2"/>
  <c r="L63" i="2"/>
  <c r="M63" i="2"/>
  <c r="N63" i="2"/>
  <c r="O63" i="2"/>
  <c r="H64" i="2"/>
  <c r="I64" i="2"/>
  <c r="J64" i="2"/>
  <c r="K64" i="2"/>
  <c r="L64" i="2"/>
  <c r="M64" i="2"/>
  <c r="N64" i="2"/>
  <c r="O64" i="2"/>
  <c r="H65" i="2"/>
  <c r="I65" i="2"/>
  <c r="J65" i="2"/>
  <c r="K65" i="2"/>
  <c r="L65" i="2"/>
  <c r="M65" i="2"/>
  <c r="N65" i="2"/>
  <c r="O65" i="2"/>
  <c r="H66" i="2"/>
  <c r="I66" i="2"/>
  <c r="J66" i="2"/>
  <c r="K66" i="2"/>
  <c r="L66" i="2"/>
  <c r="M66" i="2"/>
  <c r="N66" i="2"/>
  <c r="O66" i="2"/>
  <c r="H67" i="2"/>
  <c r="I67" i="2"/>
  <c r="J67" i="2"/>
  <c r="K67" i="2"/>
  <c r="L67" i="2"/>
  <c r="M67" i="2"/>
  <c r="N67" i="2"/>
  <c r="O67" i="2"/>
  <c r="H68" i="2"/>
  <c r="I68" i="2"/>
  <c r="J68" i="2"/>
  <c r="K68" i="2"/>
  <c r="L68" i="2"/>
  <c r="M68" i="2"/>
  <c r="N68" i="2"/>
  <c r="O68" i="2"/>
  <c r="H69" i="2"/>
  <c r="I69" i="2"/>
  <c r="J69" i="2"/>
  <c r="K69" i="2"/>
  <c r="L69" i="2"/>
  <c r="M69" i="2"/>
  <c r="N69" i="2"/>
  <c r="O69" i="2"/>
  <c r="H70" i="2"/>
  <c r="I70" i="2"/>
  <c r="J70" i="2"/>
  <c r="K70" i="2"/>
  <c r="L70" i="2"/>
  <c r="M70" i="2"/>
  <c r="N70" i="2"/>
  <c r="O70" i="2"/>
  <c r="H71" i="2"/>
  <c r="I71" i="2"/>
  <c r="J71" i="2"/>
  <c r="K71" i="2"/>
  <c r="L71" i="2"/>
  <c r="M71" i="2"/>
  <c r="N71" i="2"/>
  <c r="O71" i="2"/>
  <c r="H72" i="2"/>
  <c r="I72" i="2"/>
  <c r="J72" i="2"/>
  <c r="K72" i="2"/>
  <c r="L72" i="2"/>
  <c r="M72" i="2"/>
  <c r="N72" i="2"/>
  <c r="O72" i="2"/>
  <c r="H73" i="2"/>
  <c r="I73" i="2"/>
  <c r="J73" i="2"/>
  <c r="K73" i="2"/>
  <c r="L73" i="2"/>
  <c r="M73" i="2"/>
  <c r="N73" i="2"/>
  <c r="O73" i="2"/>
  <c r="H74" i="2"/>
  <c r="I74" i="2"/>
  <c r="J74" i="2"/>
  <c r="K74" i="2"/>
  <c r="L74" i="2"/>
  <c r="M74" i="2"/>
  <c r="N74" i="2"/>
  <c r="O74" i="2"/>
  <c r="H75" i="2"/>
  <c r="I75" i="2"/>
  <c r="J75" i="2"/>
  <c r="K75" i="2"/>
  <c r="L75" i="2"/>
  <c r="M75" i="2"/>
  <c r="N75" i="2"/>
  <c r="O75" i="2"/>
  <c r="H76" i="2"/>
  <c r="I76" i="2"/>
  <c r="J76" i="2"/>
  <c r="K76" i="2"/>
  <c r="L76" i="2"/>
  <c r="M76" i="2"/>
  <c r="N76" i="2"/>
  <c r="O76" i="2"/>
  <c r="H77" i="2"/>
  <c r="I77" i="2"/>
  <c r="J77" i="2"/>
  <c r="K77" i="2"/>
  <c r="L77" i="2"/>
  <c r="M77" i="2"/>
  <c r="N77" i="2"/>
  <c r="O77" i="2"/>
  <c r="H78" i="2"/>
  <c r="I78" i="2"/>
  <c r="J78" i="2"/>
  <c r="K78" i="2"/>
  <c r="L78" i="2"/>
  <c r="M78" i="2"/>
  <c r="N78" i="2"/>
  <c r="O78" i="2"/>
  <c r="H79" i="2"/>
  <c r="I79" i="2"/>
  <c r="J79" i="2"/>
  <c r="K79" i="2"/>
  <c r="L79" i="2"/>
  <c r="M79" i="2"/>
  <c r="N79" i="2"/>
  <c r="O79" i="2"/>
  <c r="H80" i="2"/>
  <c r="I80" i="2"/>
  <c r="J80" i="2"/>
  <c r="K80" i="2"/>
  <c r="L80" i="2"/>
  <c r="M80" i="2"/>
  <c r="N80" i="2"/>
  <c r="O80" i="2"/>
  <c r="H81" i="2"/>
  <c r="I81" i="2"/>
  <c r="J81" i="2"/>
  <c r="K81" i="2"/>
  <c r="L81" i="2"/>
  <c r="M81" i="2"/>
  <c r="N81" i="2"/>
  <c r="O81" i="2"/>
  <c r="H82" i="2"/>
  <c r="I82" i="2"/>
  <c r="J82" i="2"/>
  <c r="K82" i="2"/>
  <c r="L82" i="2"/>
  <c r="M82" i="2"/>
  <c r="N82" i="2"/>
  <c r="O82" i="2"/>
  <c r="H83" i="2"/>
  <c r="I83" i="2"/>
  <c r="J83" i="2"/>
  <c r="K83" i="2"/>
  <c r="L83" i="2"/>
  <c r="M83" i="2"/>
  <c r="N83" i="2"/>
  <c r="O83" i="2"/>
  <c r="H84" i="2"/>
  <c r="I84" i="2"/>
  <c r="J84" i="2"/>
  <c r="K84" i="2"/>
  <c r="L84" i="2"/>
  <c r="M84" i="2"/>
  <c r="N84" i="2"/>
  <c r="O84" i="2"/>
  <c r="H85" i="2"/>
  <c r="I85" i="2"/>
  <c r="J85" i="2"/>
  <c r="K85" i="2"/>
  <c r="L85" i="2"/>
  <c r="M85" i="2"/>
  <c r="N85" i="2"/>
  <c r="O85" i="2"/>
  <c r="H86" i="2"/>
  <c r="I86" i="2"/>
  <c r="J86" i="2"/>
  <c r="K86" i="2"/>
  <c r="L86" i="2"/>
  <c r="M86" i="2"/>
  <c r="N86" i="2"/>
  <c r="O86" i="2"/>
  <c r="H87" i="2"/>
  <c r="I87" i="2"/>
  <c r="J87" i="2"/>
  <c r="K87" i="2"/>
  <c r="L87" i="2"/>
  <c r="M87" i="2"/>
  <c r="N87" i="2"/>
  <c r="O87" i="2"/>
  <c r="H88" i="2"/>
  <c r="I88" i="2"/>
  <c r="J88" i="2"/>
  <c r="K88" i="2"/>
  <c r="L88" i="2"/>
  <c r="M88" i="2"/>
  <c r="N88" i="2"/>
  <c r="O88" i="2"/>
  <c r="H89" i="2"/>
  <c r="I89" i="2"/>
  <c r="J89" i="2"/>
  <c r="K89" i="2"/>
  <c r="L89" i="2"/>
  <c r="M89" i="2"/>
  <c r="N89" i="2"/>
  <c r="O89" i="2"/>
  <c r="H90" i="2"/>
  <c r="I90" i="2"/>
  <c r="J90" i="2"/>
  <c r="K90" i="2"/>
  <c r="L90" i="2"/>
  <c r="M90" i="2"/>
  <c r="N90" i="2"/>
  <c r="O90" i="2"/>
  <c r="H91" i="2"/>
  <c r="I91" i="2"/>
  <c r="J91" i="2"/>
  <c r="K91" i="2"/>
  <c r="L91" i="2"/>
  <c r="M91" i="2"/>
  <c r="N91" i="2"/>
  <c r="O91" i="2"/>
  <c r="H92" i="2"/>
  <c r="I92" i="2"/>
  <c r="J92" i="2"/>
  <c r="K92" i="2"/>
  <c r="L92" i="2"/>
  <c r="M92" i="2"/>
  <c r="N92" i="2"/>
  <c r="O92" i="2"/>
  <c r="H93" i="2"/>
  <c r="I93" i="2"/>
  <c r="J93" i="2"/>
  <c r="K93" i="2"/>
  <c r="L93" i="2"/>
  <c r="M93" i="2"/>
  <c r="N93" i="2"/>
  <c r="O93" i="2"/>
  <c r="H94" i="2"/>
  <c r="I94" i="2"/>
  <c r="J94" i="2"/>
  <c r="K94" i="2"/>
  <c r="L94" i="2"/>
  <c r="M94" i="2"/>
  <c r="N94" i="2"/>
  <c r="O94" i="2"/>
  <c r="H95" i="2"/>
  <c r="I95" i="2"/>
  <c r="J95" i="2"/>
  <c r="K95" i="2"/>
  <c r="L95" i="2"/>
  <c r="M95" i="2"/>
  <c r="N95" i="2"/>
  <c r="O95" i="2"/>
  <c r="H96" i="2"/>
  <c r="I96" i="2"/>
  <c r="J96" i="2"/>
  <c r="K96" i="2"/>
  <c r="L96" i="2"/>
  <c r="M96" i="2"/>
  <c r="N96" i="2"/>
  <c r="O96" i="2"/>
  <c r="H97" i="2"/>
  <c r="I97" i="2"/>
  <c r="J97" i="2"/>
  <c r="K97" i="2"/>
  <c r="L97" i="2"/>
  <c r="M97" i="2"/>
  <c r="N97" i="2"/>
  <c r="O97" i="2"/>
  <c r="H98" i="2"/>
  <c r="I98" i="2"/>
  <c r="J98" i="2"/>
  <c r="K98" i="2"/>
  <c r="L98" i="2"/>
  <c r="M98" i="2"/>
  <c r="N98" i="2"/>
  <c r="O98" i="2"/>
  <c r="H99" i="2"/>
  <c r="I99" i="2"/>
  <c r="J99" i="2"/>
  <c r="K99" i="2"/>
  <c r="L99" i="2"/>
  <c r="M99" i="2"/>
  <c r="N99" i="2"/>
  <c r="O99" i="2"/>
  <c r="H100" i="2"/>
  <c r="I100" i="2"/>
  <c r="J100" i="2"/>
  <c r="K100" i="2"/>
  <c r="L100" i="2"/>
  <c r="M100" i="2"/>
  <c r="N100" i="2"/>
  <c r="O100" i="2"/>
  <c r="H101" i="2"/>
  <c r="I101" i="2"/>
  <c r="J101" i="2"/>
  <c r="K101" i="2"/>
  <c r="L101" i="2"/>
  <c r="M101" i="2"/>
  <c r="N101" i="2"/>
  <c r="O101" i="2"/>
  <c r="H102" i="2"/>
  <c r="I102" i="2"/>
  <c r="J102" i="2"/>
  <c r="K102" i="2"/>
  <c r="L102" i="2"/>
  <c r="M102" i="2"/>
  <c r="N102" i="2"/>
  <c r="O102" i="2"/>
  <c r="H103" i="2"/>
  <c r="I103" i="2"/>
  <c r="J103" i="2"/>
  <c r="K103" i="2"/>
  <c r="L103" i="2"/>
  <c r="M103" i="2"/>
  <c r="N103" i="2"/>
  <c r="O103" i="2"/>
  <c r="H104" i="2"/>
  <c r="I104" i="2"/>
  <c r="J104" i="2"/>
  <c r="K104" i="2"/>
  <c r="L104" i="2"/>
  <c r="M104" i="2"/>
  <c r="N104" i="2"/>
  <c r="O104" i="2"/>
  <c r="H105" i="2"/>
  <c r="I105" i="2"/>
  <c r="J105" i="2"/>
  <c r="K105" i="2"/>
  <c r="L105" i="2"/>
  <c r="M105" i="2"/>
  <c r="N105" i="2"/>
  <c r="O105" i="2"/>
  <c r="H106" i="2"/>
  <c r="I106" i="2"/>
  <c r="J106" i="2"/>
  <c r="K106" i="2"/>
  <c r="L106" i="2"/>
  <c r="M106" i="2"/>
  <c r="N106" i="2"/>
  <c r="O106" i="2"/>
  <c r="H107" i="2"/>
  <c r="I107" i="2"/>
  <c r="J107" i="2"/>
  <c r="K107" i="2"/>
  <c r="L107" i="2"/>
  <c r="M107" i="2"/>
  <c r="N107" i="2"/>
  <c r="O107" i="2"/>
  <c r="H108" i="2"/>
  <c r="I108" i="2"/>
  <c r="J108" i="2"/>
  <c r="K108" i="2"/>
  <c r="L108" i="2"/>
  <c r="M108" i="2"/>
  <c r="N108" i="2"/>
  <c r="O108" i="2"/>
  <c r="H109" i="2"/>
  <c r="I109" i="2"/>
  <c r="J109" i="2"/>
  <c r="K109" i="2"/>
  <c r="L109" i="2"/>
  <c r="M109" i="2"/>
  <c r="N109" i="2"/>
  <c r="O109" i="2"/>
  <c r="H110" i="2"/>
  <c r="I110" i="2"/>
  <c r="J110" i="2"/>
  <c r="K110" i="2"/>
  <c r="L110" i="2"/>
  <c r="M110" i="2"/>
  <c r="N110" i="2"/>
  <c r="O110" i="2"/>
  <c r="H111" i="2"/>
  <c r="I111" i="2"/>
  <c r="J111" i="2"/>
  <c r="K111" i="2"/>
  <c r="L111" i="2"/>
  <c r="M111" i="2"/>
  <c r="N111" i="2"/>
  <c r="O111" i="2"/>
  <c r="H112" i="2"/>
  <c r="I112" i="2"/>
  <c r="J112" i="2"/>
  <c r="K112" i="2"/>
  <c r="L112" i="2"/>
  <c r="M112" i="2"/>
  <c r="N112" i="2"/>
  <c r="O112" i="2"/>
  <c r="H113" i="2"/>
  <c r="I113" i="2"/>
  <c r="J113" i="2"/>
  <c r="K113" i="2"/>
  <c r="L113" i="2"/>
  <c r="M113" i="2"/>
  <c r="N113" i="2"/>
  <c r="O113" i="2"/>
  <c r="H114" i="2"/>
  <c r="I114" i="2"/>
  <c r="J114" i="2"/>
  <c r="K114" i="2"/>
  <c r="L114" i="2"/>
  <c r="M114" i="2"/>
  <c r="N114" i="2"/>
  <c r="O114" i="2"/>
  <c r="H115" i="2"/>
  <c r="I115" i="2"/>
  <c r="J115" i="2"/>
  <c r="K115" i="2"/>
  <c r="L115" i="2"/>
  <c r="M115" i="2"/>
  <c r="N115" i="2"/>
  <c r="O115" i="2"/>
  <c r="H116" i="2"/>
  <c r="I116" i="2"/>
  <c r="J116" i="2"/>
  <c r="K116" i="2"/>
  <c r="L116" i="2"/>
  <c r="M116" i="2"/>
  <c r="N116" i="2"/>
  <c r="O116" i="2"/>
  <c r="H117" i="2"/>
  <c r="I117" i="2"/>
  <c r="J117" i="2"/>
  <c r="K117" i="2"/>
  <c r="L117" i="2"/>
  <c r="M117" i="2"/>
  <c r="N117" i="2"/>
  <c r="O117" i="2"/>
  <c r="H118" i="2"/>
  <c r="I118" i="2"/>
  <c r="J118" i="2"/>
  <c r="K118" i="2"/>
  <c r="L118" i="2"/>
  <c r="M118" i="2"/>
  <c r="N118" i="2"/>
  <c r="O118" i="2"/>
  <c r="H119" i="2"/>
  <c r="I119" i="2"/>
  <c r="J119" i="2"/>
  <c r="K119" i="2"/>
  <c r="L119" i="2"/>
  <c r="M119" i="2"/>
  <c r="N119" i="2"/>
  <c r="O119" i="2"/>
  <c r="H120" i="2"/>
  <c r="I120" i="2"/>
  <c r="J120" i="2"/>
  <c r="K120" i="2"/>
  <c r="L120" i="2"/>
  <c r="M120" i="2"/>
  <c r="N120" i="2"/>
  <c r="O120" i="2"/>
  <c r="H121" i="2"/>
  <c r="I121" i="2"/>
  <c r="J121" i="2"/>
  <c r="K121" i="2"/>
  <c r="L121" i="2"/>
  <c r="M121" i="2"/>
  <c r="N121" i="2"/>
  <c r="O121" i="2"/>
  <c r="H122" i="2"/>
  <c r="I122" i="2"/>
  <c r="J122" i="2"/>
  <c r="K122" i="2"/>
  <c r="L122" i="2"/>
  <c r="M122" i="2"/>
  <c r="N122" i="2"/>
  <c r="O122" i="2"/>
  <c r="H123" i="2"/>
  <c r="I123" i="2"/>
  <c r="J123" i="2"/>
  <c r="K123" i="2"/>
  <c r="L123" i="2"/>
  <c r="M123" i="2"/>
  <c r="N123" i="2"/>
  <c r="O123" i="2"/>
  <c r="H124" i="2"/>
  <c r="I124" i="2"/>
  <c r="J124" i="2"/>
  <c r="K124" i="2"/>
  <c r="L124" i="2"/>
  <c r="M124" i="2"/>
  <c r="N124" i="2"/>
  <c r="O124" i="2"/>
  <c r="H125" i="2"/>
  <c r="I125" i="2"/>
  <c r="J125" i="2"/>
  <c r="K125" i="2"/>
  <c r="L125" i="2"/>
  <c r="M125" i="2"/>
  <c r="N125" i="2"/>
  <c r="O125" i="2"/>
  <c r="H126" i="2"/>
  <c r="I126" i="2"/>
  <c r="J126" i="2"/>
  <c r="K126" i="2"/>
  <c r="L126" i="2"/>
  <c r="M126" i="2"/>
  <c r="N126" i="2"/>
  <c r="O126" i="2"/>
  <c r="H127" i="2"/>
  <c r="I127" i="2"/>
  <c r="J127" i="2"/>
  <c r="K127" i="2"/>
  <c r="L127" i="2"/>
  <c r="M127" i="2"/>
  <c r="N127" i="2"/>
  <c r="O127" i="2"/>
  <c r="H128" i="2"/>
  <c r="I128" i="2"/>
  <c r="J128" i="2"/>
  <c r="K128" i="2"/>
  <c r="L128" i="2"/>
  <c r="M128" i="2"/>
  <c r="N128" i="2"/>
  <c r="O128" i="2"/>
  <c r="H129" i="2"/>
  <c r="I129" i="2"/>
  <c r="J129" i="2"/>
  <c r="K129" i="2"/>
  <c r="L129" i="2"/>
  <c r="M129" i="2"/>
  <c r="N129" i="2"/>
  <c r="O129" i="2"/>
  <c r="H130" i="2"/>
  <c r="I130" i="2"/>
  <c r="J130" i="2"/>
  <c r="K130" i="2"/>
  <c r="L130" i="2"/>
  <c r="M130" i="2"/>
  <c r="N130" i="2"/>
  <c r="O130" i="2"/>
  <c r="H131" i="2"/>
  <c r="I131" i="2"/>
  <c r="J131" i="2"/>
  <c r="K131" i="2"/>
  <c r="L131" i="2"/>
  <c r="M131" i="2"/>
  <c r="N131" i="2"/>
  <c r="O131" i="2"/>
  <c r="H132" i="2"/>
  <c r="I132" i="2"/>
  <c r="J132" i="2"/>
  <c r="K132" i="2"/>
  <c r="L132" i="2"/>
  <c r="M132" i="2"/>
  <c r="N132" i="2"/>
  <c r="O132" i="2"/>
  <c r="H133" i="2"/>
  <c r="I133" i="2"/>
  <c r="J133" i="2"/>
  <c r="K133" i="2"/>
  <c r="L133" i="2"/>
  <c r="M133" i="2"/>
  <c r="N133" i="2"/>
  <c r="O133" i="2"/>
  <c r="H134" i="2"/>
  <c r="I134" i="2"/>
  <c r="J134" i="2"/>
  <c r="K134" i="2"/>
  <c r="L134" i="2"/>
  <c r="M134" i="2"/>
  <c r="N134" i="2"/>
  <c r="O134" i="2"/>
  <c r="H135" i="2"/>
  <c r="I135" i="2"/>
  <c r="J135" i="2"/>
  <c r="K135" i="2"/>
  <c r="L135" i="2"/>
  <c r="M135" i="2"/>
  <c r="N135" i="2"/>
  <c r="O135" i="2"/>
  <c r="H136" i="2"/>
  <c r="I136" i="2"/>
  <c r="J136" i="2"/>
  <c r="K136" i="2"/>
  <c r="L136" i="2"/>
  <c r="M136" i="2"/>
  <c r="N136" i="2"/>
  <c r="O136" i="2"/>
  <c r="H137" i="2"/>
  <c r="I137" i="2"/>
  <c r="J137" i="2"/>
  <c r="K137" i="2"/>
  <c r="L137" i="2"/>
  <c r="M137" i="2"/>
  <c r="N137" i="2"/>
  <c r="O137" i="2"/>
  <c r="H138" i="2"/>
  <c r="I138" i="2"/>
  <c r="J138" i="2"/>
  <c r="K138" i="2"/>
  <c r="L138" i="2"/>
  <c r="M138" i="2"/>
  <c r="N138" i="2"/>
  <c r="O138" i="2"/>
  <c r="H139" i="2"/>
  <c r="I139" i="2"/>
  <c r="J139" i="2"/>
  <c r="K139" i="2"/>
  <c r="L139" i="2"/>
  <c r="M139" i="2"/>
  <c r="N139" i="2"/>
  <c r="O139" i="2"/>
  <c r="H140" i="2"/>
  <c r="I140" i="2"/>
  <c r="J140" i="2"/>
  <c r="K140" i="2"/>
  <c r="L140" i="2"/>
  <c r="M140" i="2"/>
  <c r="N140" i="2"/>
  <c r="O140" i="2"/>
  <c r="H141" i="2"/>
  <c r="I141" i="2"/>
  <c r="J141" i="2"/>
  <c r="K141" i="2"/>
  <c r="L141" i="2"/>
  <c r="M141" i="2"/>
  <c r="N141" i="2"/>
  <c r="O141" i="2"/>
  <c r="H142" i="2"/>
  <c r="I142" i="2"/>
  <c r="J142" i="2"/>
  <c r="K142" i="2"/>
  <c r="L142" i="2"/>
  <c r="M142" i="2"/>
  <c r="N142" i="2"/>
  <c r="O142" i="2"/>
  <c r="H143" i="2"/>
  <c r="I143" i="2"/>
  <c r="J143" i="2"/>
  <c r="K143" i="2"/>
  <c r="L143" i="2"/>
  <c r="M143" i="2"/>
  <c r="N143" i="2"/>
  <c r="O143" i="2"/>
  <c r="H144" i="2"/>
  <c r="I144" i="2"/>
  <c r="J144" i="2"/>
  <c r="K144" i="2"/>
  <c r="L144" i="2"/>
  <c r="M144" i="2"/>
  <c r="N144" i="2"/>
  <c r="O144" i="2"/>
  <c r="H145" i="2"/>
  <c r="I145" i="2"/>
  <c r="J145" i="2"/>
  <c r="K145" i="2"/>
  <c r="L145" i="2"/>
  <c r="M145" i="2"/>
  <c r="N145" i="2"/>
  <c r="O145" i="2"/>
  <c r="H146" i="2"/>
  <c r="I146" i="2"/>
  <c r="J146" i="2"/>
  <c r="K146" i="2"/>
  <c r="L146" i="2"/>
  <c r="M146" i="2"/>
  <c r="N146" i="2"/>
  <c r="O146" i="2"/>
  <c r="H147" i="2"/>
  <c r="I147" i="2"/>
  <c r="J147" i="2"/>
  <c r="K147" i="2"/>
  <c r="L147" i="2"/>
  <c r="M147" i="2"/>
  <c r="N147" i="2"/>
  <c r="O147" i="2"/>
  <c r="H148" i="2"/>
  <c r="I148" i="2"/>
  <c r="J148" i="2"/>
  <c r="K148" i="2"/>
  <c r="L148" i="2"/>
  <c r="M148" i="2"/>
  <c r="N148" i="2"/>
  <c r="O148" i="2"/>
  <c r="H149" i="2"/>
  <c r="I149" i="2"/>
  <c r="J149" i="2"/>
  <c r="K149" i="2"/>
  <c r="L149" i="2"/>
  <c r="M149" i="2"/>
  <c r="N149" i="2"/>
  <c r="O149" i="2"/>
  <c r="H150" i="2"/>
  <c r="I150" i="2"/>
  <c r="J150" i="2"/>
  <c r="K150" i="2"/>
  <c r="L150" i="2"/>
  <c r="M150" i="2"/>
  <c r="N150" i="2"/>
  <c r="O150" i="2"/>
  <c r="H151" i="2"/>
  <c r="I151" i="2"/>
  <c r="J151" i="2"/>
  <c r="K151" i="2"/>
  <c r="L151" i="2"/>
  <c r="M151" i="2"/>
  <c r="N151" i="2"/>
  <c r="O151" i="2"/>
  <c r="H152" i="2"/>
  <c r="I152" i="2"/>
  <c r="J152" i="2"/>
  <c r="K152" i="2"/>
  <c r="L152" i="2"/>
  <c r="M152" i="2"/>
  <c r="N152" i="2"/>
  <c r="O152" i="2"/>
  <c r="H153" i="2"/>
  <c r="I153" i="2"/>
  <c r="J153" i="2"/>
  <c r="K153" i="2"/>
  <c r="L153" i="2"/>
  <c r="M153" i="2"/>
  <c r="N153" i="2"/>
  <c r="O153" i="2"/>
  <c r="H154" i="2"/>
  <c r="I154" i="2"/>
  <c r="J154" i="2"/>
  <c r="K154" i="2"/>
  <c r="L154" i="2"/>
  <c r="M154" i="2"/>
  <c r="N154" i="2"/>
  <c r="O154" i="2"/>
  <c r="H155" i="2"/>
  <c r="I155" i="2"/>
  <c r="J155" i="2"/>
  <c r="K155" i="2"/>
  <c r="L155" i="2"/>
  <c r="M155" i="2"/>
  <c r="N155" i="2"/>
  <c r="O155" i="2"/>
  <c r="H156" i="2"/>
  <c r="I156" i="2"/>
  <c r="J156" i="2"/>
  <c r="K156" i="2"/>
  <c r="L156" i="2"/>
  <c r="M156" i="2"/>
  <c r="N156" i="2"/>
  <c r="O156" i="2"/>
  <c r="H157" i="2"/>
  <c r="I157" i="2"/>
  <c r="J157" i="2"/>
  <c r="K157" i="2"/>
  <c r="L157" i="2"/>
  <c r="M157" i="2"/>
  <c r="N157" i="2"/>
  <c r="O157" i="2"/>
  <c r="H158" i="2"/>
  <c r="I158" i="2"/>
  <c r="J158" i="2"/>
  <c r="K158" i="2"/>
  <c r="L158" i="2"/>
  <c r="M158" i="2"/>
  <c r="N158" i="2"/>
  <c r="O158" i="2"/>
  <c r="H159" i="2"/>
  <c r="I159" i="2"/>
  <c r="J159" i="2"/>
  <c r="K159" i="2"/>
  <c r="L159" i="2"/>
  <c r="M159" i="2"/>
  <c r="N159" i="2"/>
  <c r="O159" i="2"/>
  <c r="H160" i="2"/>
  <c r="I160" i="2"/>
  <c r="J160" i="2"/>
  <c r="K160" i="2"/>
  <c r="L160" i="2"/>
  <c r="M160" i="2"/>
  <c r="N160" i="2"/>
  <c r="O160" i="2"/>
  <c r="H161" i="2"/>
  <c r="I161" i="2"/>
  <c r="J161" i="2"/>
  <c r="K161" i="2"/>
  <c r="L161" i="2"/>
  <c r="M161" i="2"/>
  <c r="N161" i="2"/>
  <c r="O161" i="2"/>
  <c r="H162" i="2"/>
  <c r="I162" i="2"/>
  <c r="J162" i="2"/>
  <c r="K162" i="2"/>
  <c r="L162" i="2"/>
  <c r="M162" i="2"/>
  <c r="N162" i="2"/>
  <c r="O162" i="2"/>
  <c r="H163" i="2"/>
  <c r="I163" i="2"/>
  <c r="J163" i="2"/>
  <c r="K163" i="2"/>
  <c r="L163" i="2"/>
  <c r="M163" i="2"/>
  <c r="N163" i="2"/>
  <c r="O163" i="2"/>
  <c r="H164" i="2"/>
  <c r="I164" i="2"/>
  <c r="J164" i="2"/>
  <c r="K164" i="2"/>
  <c r="L164" i="2"/>
  <c r="M164" i="2"/>
  <c r="N164" i="2"/>
  <c r="O164" i="2"/>
  <c r="H165" i="2"/>
  <c r="I165" i="2"/>
  <c r="J165" i="2"/>
  <c r="K165" i="2"/>
  <c r="L165" i="2"/>
  <c r="M165" i="2"/>
  <c r="N165" i="2"/>
  <c r="O165" i="2"/>
  <c r="H166" i="2"/>
  <c r="I166" i="2"/>
  <c r="J166" i="2"/>
  <c r="K166" i="2"/>
  <c r="L166" i="2"/>
  <c r="M166" i="2"/>
  <c r="N166" i="2"/>
  <c r="O166" i="2"/>
  <c r="H167" i="2"/>
  <c r="I167" i="2"/>
  <c r="J167" i="2"/>
  <c r="K167" i="2"/>
  <c r="L167" i="2"/>
  <c r="M167" i="2"/>
  <c r="N167" i="2"/>
  <c r="O167" i="2"/>
  <c r="H168" i="2"/>
  <c r="I168" i="2"/>
  <c r="J168" i="2"/>
  <c r="K168" i="2"/>
  <c r="L168" i="2"/>
  <c r="M168" i="2"/>
  <c r="N168" i="2"/>
  <c r="O168" i="2"/>
  <c r="H169" i="2"/>
  <c r="I169" i="2"/>
  <c r="J169" i="2"/>
  <c r="K169" i="2"/>
  <c r="L169" i="2"/>
  <c r="M169" i="2"/>
  <c r="N169" i="2"/>
  <c r="O169" i="2"/>
  <c r="H170" i="2"/>
  <c r="I170" i="2"/>
  <c r="J170" i="2"/>
  <c r="K170" i="2"/>
  <c r="L170" i="2"/>
  <c r="M170" i="2"/>
  <c r="N170" i="2"/>
  <c r="O170" i="2"/>
  <c r="H171" i="2"/>
  <c r="I171" i="2"/>
  <c r="J171" i="2"/>
  <c r="K171" i="2"/>
  <c r="L171" i="2"/>
  <c r="M171" i="2"/>
  <c r="N171" i="2"/>
  <c r="O171" i="2"/>
  <c r="H172" i="2"/>
  <c r="I172" i="2"/>
  <c r="J172" i="2"/>
  <c r="K172" i="2"/>
  <c r="L172" i="2"/>
  <c r="M172" i="2"/>
  <c r="N172" i="2"/>
  <c r="O172" i="2"/>
  <c r="H173" i="2"/>
  <c r="I173" i="2"/>
  <c r="J173" i="2"/>
  <c r="K173" i="2"/>
  <c r="L173" i="2"/>
  <c r="M173" i="2"/>
  <c r="N173" i="2"/>
  <c r="O173" i="2"/>
  <c r="H174" i="2"/>
  <c r="I174" i="2"/>
  <c r="J174" i="2"/>
  <c r="K174" i="2"/>
  <c r="L174" i="2"/>
  <c r="M174" i="2"/>
  <c r="N174" i="2"/>
  <c r="O174" i="2"/>
  <c r="H175" i="2"/>
  <c r="I175" i="2"/>
  <c r="J175" i="2"/>
  <c r="K175" i="2"/>
  <c r="L175" i="2"/>
  <c r="M175" i="2"/>
  <c r="N175" i="2"/>
  <c r="O175" i="2"/>
  <c r="H176" i="2"/>
  <c r="I176" i="2"/>
  <c r="J176" i="2"/>
  <c r="K176" i="2"/>
  <c r="L176" i="2"/>
  <c r="M176" i="2"/>
  <c r="N176" i="2"/>
  <c r="O176" i="2"/>
  <c r="H177" i="2"/>
  <c r="I177" i="2"/>
  <c r="J177" i="2"/>
  <c r="K177" i="2"/>
  <c r="L177" i="2"/>
  <c r="M177" i="2"/>
  <c r="N177" i="2"/>
  <c r="O177" i="2"/>
  <c r="H178" i="2"/>
  <c r="I178" i="2"/>
  <c r="J178" i="2"/>
  <c r="K178" i="2"/>
  <c r="L178" i="2"/>
  <c r="M178" i="2"/>
  <c r="N178" i="2"/>
  <c r="O178" i="2"/>
  <c r="H179" i="2"/>
  <c r="I179" i="2"/>
  <c r="J179" i="2"/>
  <c r="K179" i="2"/>
  <c r="L179" i="2"/>
  <c r="M179" i="2"/>
  <c r="N179" i="2"/>
  <c r="O179" i="2"/>
  <c r="H180" i="2"/>
  <c r="I180" i="2"/>
  <c r="J180" i="2"/>
  <c r="K180" i="2"/>
  <c r="L180" i="2"/>
  <c r="M180" i="2"/>
  <c r="N180" i="2"/>
  <c r="O180" i="2"/>
  <c r="H181" i="2"/>
  <c r="I181" i="2"/>
  <c r="J181" i="2"/>
  <c r="K181" i="2"/>
  <c r="L181" i="2"/>
  <c r="M181" i="2"/>
  <c r="N181" i="2"/>
  <c r="O181" i="2"/>
  <c r="H182" i="2"/>
  <c r="I182" i="2"/>
  <c r="J182" i="2"/>
  <c r="K182" i="2"/>
  <c r="L182" i="2"/>
  <c r="M182" i="2"/>
  <c r="N182" i="2"/>
  <c r="O182" i="2"/>
  <c r="H183" i="2"/>
  <c r="I183" i="2"/>
  <c r="J183" i="2"/>
  <c r="K183" i="2"/>
  <c r="L183" i="2"/>
  <c r="M183" i="2"/>
  <c r="N183" i="2"/>
  <c r="O183" i="2"/>
  <c r="H184" i="2"/>
  <c r="I184" i="2"/>
  <c r="J184" i="2"/>
  <c r="K184" i="2"/>
  <c r="L184" i="2"/>
  <c r="M184" i="2"/>
  <c r="N184" i="2"/>
  <c r="O184" i="2"/>
  <c r="H185" i="2"/>
  <c r="I185" i="2"/>
  <c r="J185" i="2"/>
  <c r="K185" i="2"/>
  <c r="L185" i="2"/>
  <c r="M185" i="2"/>
  <c r="N185" i="2"/>
  <c r="O185" i="2"/>
  <c r="H186" i="2"/>
  <c r="I186" i="2"/>
  <c r="J186" i="2"/>
  <c r="K186" i="2"/>
  <c r="L186" i="2"/>
  <c r="M186" i="2"/>
  <c r="N186" i="2"/>
  <c r="O186" i="2"/>
  <c r="H187" i="2"/>
  <c r="I187" i="2"/>
  <c r="J187" i="2"/>
  <c r="K187" i="2"/>
  <c r="L187" i="2"/>
  <c r="M187" i="2"/>
  <c r="N187" i="2"/>
  <c r="O187" i="2"/>
  <c r="H188" i="2"/>
  <c r="I188" i="2"/>
  <c r="J188" i="2"/>
  <c r="K188" i="2"/>
  <c r="L188" i="2"/>
  <c r="M188" i="2"/>
  <c r="N188" i="2"/>
  <c r="O188" i="2"/>
  <c r="H189" i="2"/>
  <c r="I189" i="2"/>
  <c r="J189" i="2"/>
  <c r="K189" i="2"/>
  <c r="L189" i="2"/>
  <c r="M189" i="2"/>
  <c r="N189" i="2"/>
  <c r="O189" i="2"/>
  <c r="H190" i="2"/>
  <c r="I190" i="2"/>
  <c r="J190" i="2"/>
  <c r="K190" i="2"/>
  <c r="L190" i="2"/>
  <c r="M190" i="2"/>
  <c r="N190" i="2"/>
  <c r="O190" i="2"/>
  <c r="H191" i="2"/>
  <c r="I191" i="2"/>
  <c r="J191" i="2"/>
  <c r="K191" i="2"/>
  <c r="L191" i="2"/>
  <c r="M191" i="2"/>
  <c r="N191" i="2"/>
  <c r="O191" i="2"/>
  <c r="H192" i="2"/>
  <c r="I192" i="2"/>
  <c r="J192" i="2"/>
  <c r="K192" i="2"/>
  <c r="L192" i="2"/>
  <c r="M192" i="2"/>
  <c r="N192" i="2"/>
  <c r="O192" i="2"/>
  <c r="H193" i="2"/>
  <c r="I193" i="2"/>
  <c r="J193" i="2"/>
  <c r="K193" i="2"/>
  <c r="L193" i="2"/>
  <c r="M193" i="2"/>
  <c r="N193" i="2"/>
  <c r="O193" i="2"/>
  <c r="H194" i="2"/>
  <c r="I194" i="2"/>
  <c r="J194" i="2"/>
  <c r="K194" i="2"/>
  <c r="L194" i="2"/>
  <c r="M194" i="2"/>
  <c r="N194" i="2"/>
  <c r="O194" i="2"/>
  <c r="H195" i="2"/>
  <c r="I195" i="2"/>
  <c r="J195" i="2"/>
  <c r="K195" i="2"/>
  <c r="L195" i="2"/>
  <c r="M195" i="2"/>
  <c r="N195" i="2"/>
  <c r="O195" i="2"/>
  <c r="H196" i="2"/>
  <c r="I196" i="2"/>
  <c r="J196" i="2"/>
  <c r="K196" i="2"/>
  <c r="L196" i="2"/>
  <c r="M196" i="2"/>
  <c r="N196" i="2"/>
  <c r="O196" i="2"/>
  <c r="H197" i="2"/>
  <c r="I197" i="2"/>
  <c r="J197" i="2"/>
  <c r="K197" i="2"/>
  <c r="L197" i="2"/>
  <c r="M197" i="2"/>
  <c r="N197" i="2"/>
  <c r="O197" i="2"/>
  <c r="H198" i="2"/>
  <c r="I198" i="2"/>
  <c r="J198" i="2"/>
  <c r="K198" i="2"/>
  <c r="L198" i="2"/>
  <c r="M198" i="2"/>
  <c r="N198" i="2"/>
  <c r="O198" i="2"/>
  <c r="H199" i="2"/>
  <c r="I199" i="2"/>
  <c r="J199" i="2"/>
  <c r="K199" i="2"/>
  <c r="L199" i="2"/>
  <c r="M199" i="2"/>
  <c r="N199" i="2"/>
  <c r="O199" i="2"/>
  <c r="H200" i="2"/>
  <c r="I200" i="2"/>
  <c r="J200" i="2"/>
  <c r="K200" i="2"/>
  <c r="L200" i="2"/>
  <c r="M200" i="2"/>
  <c r="N200" i="2"/>
  <c r="O200" i="2"/>
  <c r="H201" i="2"/>
  <c r="I201" i="2"/>
  <c r="J201" i="2"/>
  <c r="K201" i="2"/>
  <c r="L201" i="2"/>
  <c r="M201" i="2"/>
  <c r="N201" i="2"/>
  <c r="O201" i="2"/>
  <c r="H202" i="2"/>
  <c r="I202" i="2"/>
  <c r="J202" i="2"/>
  <c r="K202" i="2"/>
  <c r="L202" i="2"/>
  <c r="M202" i="2"/>
  <c r="N202" i="2"/>
  <c r="O202" i="2"/>
  <c r="H203" i="2"/>
  <c r="I203" i="2"/>
  <c r="J203" i="2"/>
  <c r="K203" i="2"/>
  <c r="L203" i="2"/>
  <c r="M203" i="2"/>
  <c r="N203" i="2"/>
  <c r="O203" i="2"/>
  <c r="H204" i="2"/>
  <c r="I204" i="2"/>
  <c r="J204" i="2"/>
  <c r="K204" i="2"/>
  <c r="L204" i="2"/>
  <c r="M204" i="2"/>
  <c r="N204" i="2"/>
  <c r="O204" i="2"/>
  <c r="H205" i="2"/>
  <c r="I205" i="2"/>
  <c r="J205" i="2"/>
  <c r="K205" i="2"/>
  <c r="L205" i="2"/>
  <c r="M205" i="2"/>
  <c r="N205" i="2"/>
  <c r="O205" i="2"/>
  <c r="H206" i="2"/>
  <c r="I206" i="2"/>
  <c r="J206" i="2"/>
  <c r="K206" i="2"/>
  <c r="L206" i="2"/>
  <c r="M206" i="2"/>
  <c r="N206" i="2"/>
  <c r="O206" i="2"/>
  <c r="H207" i="2"/>
  <c r="I207" i="2"/>
  <c r="J207" i="2"/>
  <c r="K207" i="2"/>
  <c r="L207" i="2"/>
  <c r="M207" i="2"/>
  <c r="N207" i="2"/>
  <c r="O207" i="2"/>
  <c r="H208" i="2"/>
  <c r="I208" i="2"/>
  <c r="J208" i="2"/>
  <c r="K208" i="2"/>
  <c r="L208" i="2"/>
  <c r="M208" i="2"/>
  <c r="N208" i="2"/>
  <c r="O208" i="2"/>
  <c r="H209" i="2"/>
  <c r="I209" i="2"/>
  <c r="J209" i="2"/>
  <c r="K209" i="2"/>
  <c r="L209" i="2"/>
  <c r="M209" i="2"/>
  <c r="N209" i="2"/>
  <c r="O209" i="2"/>
  <c r="H210" i="2"/>
  <c r="I210" i="2"/>
  <c r="J210" i="2"/>
  <c r="K210" i="2"/>
  <c r="L210" i="2"/>
  <c r="M210" i="2"/>
  <c r="N210" i="2"/>
  <c r="O210" i="2"/>
  <c r="H211" i="2"/>
  <c r="I211" i="2"/>
  <c r="J211" i="2"/>
  <c r="K211" i="2"/>
  <c r="L211" i="2"/>
  <c r="M211" i="2"/>
  <c r="N211" i="2"/>
  <c r="O211" i="2"/>
  <c r="H212" i="2"/>
  <c r="I212" i="2"/>
  <c r="J212" i="2"/>
  <c r="K212" i="2"/>
  <c r="L212" i="2"/>
  <c r="M212" i="2"/>
  <c r="N212" i="2"/>
  <c r="O212" i="2"/>
  <c r="H213" i="2"/>
  <c r="I213" i="2"/>
  <c r="J213" i="2"/>
  <c r="K213" i="2"/>
  <c r="L213" i="2"/>
  <c r="M213" i="2"/>
  <c r="N213" i="2"/>
  <c r="O213" i="2"/>
  <c r="H214" i="2"/>
  <c r="I214" i="2"/>
  <c r="J214" i="2"/>
  <c r="K214" i="2"/>
  <c r="L214" i="2"/>
  <c r="M214" i="2"/>
  <c r="N214" i="2"/>
  <c r="O214" i="2"/>
  <c r="H215" i="2"/>
  <c r="I215" i="2"/>
  <c r="J215" i="2"/>
  <c r="K215" i="2"/>
  <c r="L215" i="2"/>
  <c r="M215" i="2"/>
  <c r="N215" i="2"/>
  <c r="O215" i="2"/>
  <c r="H216" i="2"/>
  <c r="I216" i="2"/>
  <c r="J216" i="2"/>
  <c r="K216" i="2"/>
  <c r="L216" i="2"/>
  <c r="M216" i="2"/>
  <c r="N216" i="2"/>
  <c r="O216" i="2"/>
  <c r="H217" i="2"/>
  <c r="I217" i="2"/>
  <c r="J217" i="2"/>
  <c r="K217" i="2"/>
  <c r="L217" i="2"/>
  <c r="M217" i="2"/>
  <c r="N217" i="2"/>
  <c r="O217" i="2"/>
  <c r="H218" i="2"/>
  <c r="I218" i="2"/>
  <c r="J218" i="2"/>
  <c r="K218" i="2"/>
  <c r="L218" i="2"/>
  <c r="M218" i="2"/>
  <c r="N218" i="2"/>
  <c r="O218" i="2"/>
  <c r="H219" i="2"/>
  <c r="I219" i="2"/>
  <c r="J219" i="2"/>
  <c r="K219" i="2"/>
  <c r="L219" i="2"/>
  <c r="M219" i="2"/>
  <c r="N219" i="2"/>
  <c r="O219" i="2"/>
  <c r="H220" i="2"/>
  <c r="I220" i="2"/>
  <c r="J220" i="2"/>
  <c r="K220" i="2"/>
  <c r="L220" i="2"/>
  <c r="M220" i="2"/>
  <c r="N220" i="2"/>
  <c r="O220" i="2"/>
  <c r="H221" i="2"/>
  <c r="I221" i="2"/>
  <c r="J221" i="2"/>
  <c r="K221" i="2"/>
  <c r="L221" i="2"/>
  <c r="M221" i="2"/>
  <c r="N221" i="2"/>
  <c r="O221" i="2"/>
  <c r="H222" i="2"/>
  <c r="I222" i="2"/>
  <c r="J222" i="2"/>
  <c r="K222" i="2"/>
  <c r="L222" i="2"/>
  <c r="M222" i="2"/>
  <c r="N222" i="2"/>
  <c r="O222" i="2"/>
  <c r="H223" i="2"/>
  <c r="I223" i="2"/>
  <c r="J223" i="2"/>
  <c r="K223" i="2"/>
  <c r="L223" i="2"/>
  <c r="M223" i="2"/>
  <c r="N223" i="2"/>
  <c r="O223" i="2"/>
  <c r="H224" i="2"/>
  <c r="I224" i="2"/>
  <c r="J224" i="2"/>
  <c r="K224" i="2"/>
  <c r="L224" i="2"/>
  <c r="M224" i="2"/>
  <c r="N224" i="2"/>
  <c r="O224" i="2"/>
  <c r="H225" i="2"/>
  <c r="I225" i="2"/>
  <c r="J225" i="2"/>
  <c r="K225" i="2"/>
  <c r="L225" i="2"/>
  <c r="M225" i="2"/>
  <c r="N225" i="2"/>
  <c r="O225" i="2"/>
  <c r="H226" i="2"/>
  <c r="I226" i="2"/>
  <c r="J226" i="2"/>
  <c r="K226" i="2"/>
  <c r="L226" i="2"/>
  <c r="M226" i="2"/>
  <c r="N226" i="2"/>
  <c r="O226" i="2"/>
  <c r="H227" i="2"/>
  <c r="I227" i="2"/>
  <c r="J227" i="2"/>
  <c r="K227" i="2"/>
  <c r="L227" i="2"/>
  <c r="M227" i="2"/>
  <c r="N227" i="2"/>
  <c r="O227" i="2"/>
  <c r="H228" i="2"/>
  <c r="I228" i="2"/>
  <c r="J228" i="2"/>
  <c r="K228" i="2"/>
  <c r="L228" i="2"/>
  <c r="M228" i="2"/>
  <c r="N228" i="2"/>
  <c r="O228" i="2"/>
  <c r="H229" i="2"/>
  <c r="I229" i="2"/>
  <c r="J229" i="2"/>
  <c r="K229" i="2"/>
  <c r="L229" i="2"/>
  <c r="M229" i="2"/>
  <c r="N229" i="2"/>
  <c r="O229" i="2"/>
  <c r="H230" i="2"/>
  <c r="I230" i="2"/>
  <c r="J230" i="2"/>
  <c r="K230" i="2"/>
  <c r="L230" i="2"/>
  <c r="M230" i="2"/>
  <c r="N230" i="2"/>
  <c r="O230" i="2"/>
  <c r="H231" i="2"/>
  <c r="I231" i="2"/>
  <c r="J231" i="2"/>
  <c r="K231" i="2"/>
  <c r="L231" i="2"/>
  <c r="M231" i="2"/>
  <c r="N231" i="2"/>
  <c r="O231" i="2"/>
  <c r="H232" i="2"/>
  <c r="I232" i="2"/>
  <c r="J232" i="2"/>
  <c r="K232" i="2"/>
  <c r="L232" i="2"/>
  <c r="M232" i="2"/>
  <c r="N232" i="2"/>
  <c r="O232" i="2"/>
  <c r="H233" i="2"/>
  <c r="I233" i="2"/>
  <c r="J233" i="2"/>
  <c r="K233" i="2"/>
  <c r="L233" i="2"/>
  <c r="M233" i="2"/>
  <c r="N233" i="2"/>
  <c r="P233" i="2"/>
  <c r="H234" i="2"/>
  <c r="I234" i="2"/>
  <c r="J234" i="2"/>
  <c r="K234" i="2"/>
  <c r="L234" i="2"/>
  <c r="M234" i="2"/>
  <c r="N234" i="2"/>
  <c r="P234" i="2"/>
  <c r="H235" i="2"/>
  <c r="I235" i="2"/>
  <c r="J235" i="2"/>
  <c r="K235" i="2"/>
  <c r="L235" i="2"/>
  <c r="M235" i="2"/>
  <c r="N235" i="2"/>
  <c r="P235" i="2"/>
  <c r="H236" i="2"/>
  <c r="I236" i="2"/>
  <c r="J236" i="2"/>
  <c r="K236" i="2"/>
  <c r="L236" i="2"/>
  <c r="M236" i="2"/>
  <c r="N236" i="2"/>
  <c r="P236" i="2"/>
  <c r="H237" i="2"/>
  <c r="I237" i="2"/>
  <c r="J237" i="2"/>
  <c r="K237" i="2"/>
  <c r="L237" i="2"/>
  <c r="M237" i="2"/>
  <c r="N237" i="2"/>
  <c r="P237" i="2"/>
  <c r="H238" i="2"/>
  <c r="I238" i="2"/>
  <c r="J238" i="2"/>
  <c r="K238" i="2"/>
  <c r="L238" i="2"/>
  <c r="M238" i="2"/>
  <c r="N238" i="2"/>
  <c r="P238" i="2"/>
  <c r="H239" i="2"/>
  <c r="I239" i="2"/>
  <c r="J239" i="2"/>
  <c r="K239" i="2"/>
  <c r="L239" i="2"/>
  <c r="M239" i="2"/>
  <c r="N239" i="2"/>
  <c r="P239" i="2"/>
  <c r="H240" i="2"/>
  <c r="I240" i="2"/>
  <c r="J240" i="2"/>
  <c r="K240" i="2"/>
  <c r="L240" i="2"/>
  <c r="M240" i="2"/>
  <c r="N240" i="2"/>
  <c r="P240" i="2"/>
  <c r="H241" i="2"/>
  <c r="I241" i="2"/>
  <c r="J241" i="2"/>
  <c r="K241" i="2"/>
  <c r="L241" i="2"/>
  <c r="M241" i="2"/>
  <c r="N241" i="2"/>
  <c r="P241" i="2"/>
  <c r="H242" i="2"/>
  <c r="I242" i="2"/>
  <c r="J242" i="2"/>
  <c r="K242" i="2"/>
  <c r="L242" i="2"/>
  <c r="M242" i="2"/>
  <c r="N242" i="2"/>
  <c r="P242" i="2"/>
  <c r="H243" i="2"/>
  <c r="I243" i="2"/>
  <c r="J243" i="2"/>
  <c r="K243" i="2"/>
  <c r="L243" i="2"/>
  <c r="M243" i="2"/>
  <c r="N243" i="2"/>
  <c r="P243" i="2"/>
  <c r="H244" i="2"/>
  <c r="I244" i="2"/>
  <c r="J244" i="2"/>
  <c r="K244" i="2"/>
  <c r="L244" i="2"/>
  <c r="M244" i="2"/>
  <c r="N244" i="2"/>
  <c r="P244" i="2"/>
  <c r="H245" i="2"/>
  <c r="I245" i="2"/>
  <c r="J245" i="2"/>
  <c r="K245" i="2"/>
  <c r="L245" i="2"/>
  <c r="M245" i="2"/>
  <c r="N245" i="2"/>
  <c r="P245" i="2"/>
  <c r="H246" i="2"/>
  <c r="I246" i="2"/>
  <c r="J246" i="2"/>
  <c r="K246" i="2"/>
  <c r="L246" i="2"/>
  <c r="M246" i="2"/>
  <c r="N246" i="2"/>
  <c r="P246" i="2"/>
  <c r="H247" i="2"/>
  <c r="I247" i="2"/>
  <c r="J247" i="2"/>
  <c r="K247" i="2"/>
  <c r="L247" i="2"/>
  <c r="M247" i="2"/>
  <c r="N247" i="2"/>
  <c r="P247" i="2"/>
  <c r="H248" i="2"/>
  <c r="I248" i="2"/>
  <c r="J248" i="2"/>
  <c r="K248" i="2"/>
  <c r="L248" i="2"/>
  <c r="M248" i="2"/>
  <c r="N248" i="2"/>
  <c r="P248" i="2"/>
  <c r="H249" i="2"/>
  <c r="I249" i="2"/>
  <c r="J249" i="2"/>
  <c r="K249" i="2"/>
  <c r="L249" i="2"/>
  <c r="M249" i="2"/>
  <c r="N249" i="2"/>
  <c r="P249" i="2"/>
  <c r="H250" i="2"/>
  <c r="I250" i="2"/>
  <c r="J250" i="2"/>
  <c r="K250" i="2"/>
  <c r="L250" i="2"/>
  <c r="M250" i="2"/>
  <c r="N250" i="2"/>
  <c r="P250" i="2"/>
  <c r="H251" i="2"/>
  <c r="I251" i="2"/>
  <c r="J251" i="2"/>
  <c r="K251" i="2"/>
  <c r="L251" i="2"/>
  <c r="M251" i="2"/>
  <c r="N251" i="2"/>
  <c r="P251" i="2"/>
  <c r="H252" i="2"/>
  <c r="I252" i="2"/>
  <c r="J252" i="2"/>
  <c r="K252" i="2"/>
  <c r="L252" i="2"/>
  <c r="M252" i="2"/>
  <c r="N252" i="2"/>
  <c r="P252" i="2"/>
  <c r="H253" i="2"/>
  <c r="I253" i="2"/>
  <c r="J253" i="2"/>
  <c r="K253" i="2"/>
  <c r="L253" i="2"/>
  <c r="M253" i="2"/>
  <c r="N253" i="2"/>
  <c r="P253" i="2"/>
  <c r="H254" i="2"/>
  <c r="I254" i="2"/>
  <c r="J254" i="2"/>
  <c r="K254" i="2"/>
  <c r="L254" i="2"/>
  <c r="M254" i="2"/>
  <c r="N254" i="2"/>
  <c r="P254" i="2"/>
  <c r="H255" i="2"/>
  <c r="I255" i="2"/>
  <c r="J255" i="2"/>
  <c r="K255" i="2"/>
  <c r="L255" i="2"/>
  <c r="M255" i="2"/>
  <c r="N255" i="2"/>
  <c r="P255" i="2"/>
  <c r="H256" i="2"/>
  <c r="I256" i="2"/>
  <c r="J256" i="2"/>
  <c r="K256" i="2"/>
  <c r="L256" i="2"/>
  <c r="M256" i="2"/>
  <c r="N256" i="2"/>
  <c r="P256" i="2"/>
  <c r="H257" i="2"/>
  <c r="I257" i="2"/>
  <c r="J257" i="2"/>
  <c r="K257" i="2"/>
  <c r="L257" i="2"/>
  <c r="M257" i="2"/>
  <c r="N257" i="2"/>
  <c r="P257" i="2"/>
  <c r="H258" i="2"/>
  <c r="I258" i="2"/>
  <c r="J258" i="2"/>
  <c r="K258" i="2"/>
  <c r="L258" i="2"/>
  <c r="M258" i="2"/>
  <c r="N258" i="2"/>
  <c r="P258" i="2"/>
  <c r="H259" i="2"/>
  <c r="I259" i="2"/>
  <c r="J259" i="2"/>
  <c r="K259" i="2"/>
  <c r="L259" i="2"/>
  <c r="M259" i="2"/>
  <c r="N259" i="2"/>
  <c r="P259" i="2"/>
  <c r="H260" i="2"/>
  <c r="I260" i="2"/>
  <c r="J260" i="2"/>
  <c r="K260" i="2"/>
  <c r="L260" i="2"/>
  <c r="M260" i="2"/>
  <c r="N260" i="2"/>
  <c r="P260" i="2"/>
  <c r="H261" i="2"/>
  <c r="I261" i="2"/>
  <c r="J261" i="2"/>
  <c r="K261" i="2"/>
  <c r="L261" i="2"/>
  <c r="M261" i="2"/>
  <c r="N261" i="2"/>
  <c r="P261" i="2"/>
  <c r="H262" i="2"/>
  <c r="I262" i="2"/>
  <c r="J262" i="2"/>
  <c r="K262" i="2"/>
  <c r="L262" i="2"/>
  <c r="M262" i="2"/>
  <c r="N262" i="2"/>
  <c r="P262" i="2"/>
  <c r="H263" i="2"/>
  <c r="I263" i="2"/>
  <c r="J263" i="2"/>
  <c r="K263" i="2"/>
  <c r="L263" i="2"/>
  <c r="M263" i="2"/>
  <c r="N263" i="2"/>
  <c r="P263" i="2"/>
  <c r="H264" i="2"/>
  <c r="I264" i="2"/>
  <c r="J264" i="2"/>
  <c r="K264" i="2"/>
  <c r="L264" i="2"/>
  <c r="M264" i="2"/>
  <c r="N264" i="2"/>
  <c r="P264" i="2"/>
  <c r="H265" i="2"/>
  <c r="I265" i="2"/>
  <c r="J265" i="2"/>
  <c r="K265" i="2"/>
  <c r="L265" i="2"/>
  <c r="M265" i="2"/>
  <c r="N265" i="2"/>
  <c r="P265" i="2"/>
  <c r="H266" i="2"/>
  <c r="I266" i="2"/>
  <c r="J266" i="2"/>
  <c r="K266" i="2"/>
  <c r="L266" i="2"/>
  <c r="M266" i="2"/>
  <c r="N266" i="2"/>
  <c r="P266" i="2"/>
  <c r="H267" i="2"/>
  <c r="I267" i="2"/>
  <c r="J267" i="2"/>
  <c r="K267" i="2"/>
  <c r="L267" i="2"/>
  <c r="M267" i="2"/>
  <c r="N267" i="2"/>
  <c r="P267" i="2"/>
  <c r="H268" i="2"/>
  <c r="I268" i="2"/>
  <c r="J268" i="2"/>
  <c r="K268" i="2"/>
  <c r="L268" i="2"/>
  <c r="M268" i="2"/>
  <c r="N268" i="2"/>
  <c r="P268" i="2"/>
  <c r="H269" i="2"/>
  <c r="I269" i="2"/>
  <c r="J269" i="2"/>
  <c r="K269" i="2"/>
  <c r="L269" i="2"/>
  <c r="M269" i="2"/>
  <c r="N269" i="2"/>
  <c r="P269" i="2"/>
  <c r="H270" i="2"/>
  <c r="I270" i="2"/>
  <c r="J270" i="2"/>
  <c r="K270" i="2"/>
  <c r="L270" i="2"/>
  <c r="M270" i="2"/>
  <c r="N270" i="2"/>
  <c r="P270" i="2"/>
  <c r="H271" i="2"/>
  <c r="I271" i="2"/>
  <c r="J271" i="2"/>
  <c r="K271" i="2"/>
  <c r="L271" i="2"/>
  <c r="M271" i="2"/>
  <c r="N271" i="2"/>
  <c r="P271" i="2"/>
  <c r="H272" i="2"/>
  <c r="I272" i="2"/>
  <c r="J272" i="2"/>
  <c r="K272" i="2"/>
  <c r="L272" i="2"/>
  <c r="M272" i="2"/>
  <c r="N272" i="2"/>
  <c r="P272" i="2"/>
  <c r="H273" i="2"/>
  <c r="I273" i="2"/>
  <c r="J273" i="2"/>
  <c r="K273" i="2"/>
  <c r="L273" i="2"/>
  <c r="M273" i="2"/>
  <c r="N273" i="2"/>
  <c r="P273" i="2"/>
  <c r="H274" i="2"/>
  <c r="I274" i="2"/>
  <c r="J274" i="2"/>
  <c r="K274" i="2"/>
  <c r="L274" i="2"/>
  <c r="M274" i="2"/>
  <c r="N274" i="2"/>
  <c r="P274" i="2"/>
  <c r="H275" i="2"/>
  <c r="I275" i="2"/>
  <c r="J275" i="2"/>
  <c r="K275" i="2"/>
  <c r="L275" i="2"/>
  <c r="M275" i="2"/>
  <c r="N275" i="2"/>
  <c r="P275" i="2"/>
  <c r="H276" i="2"/>
  <c r="I276" i="2"/>
  <c r="J276" i="2"/>
  <c r="K276" i="2"/>
  <c r="L276" i="2"/>
  <c r="M276" i="2"/>
  <c r="N276" i="2"/>
  <c r="P276" i="2"/>
  <c r="H277" i="2"/>
  <c r="I277" i="2"/>
  <c r="J277" i="2"/>
  <c r="K277" i="2"/>
  <c r="L277" i="2"/>
  <c r="M277" i="2"/>
  <c r="N277" i="2"/>
  <c r="P277" i="2"/>
  <c r="H278" i="2"/>
  <c r="I278" i="2"/>
  <c r="J278" i="2"/>
  <c r="K278" i="2"/>
  <c r="L278" i="2"/>
  <c r="M278" i="2"/>
  <c r="N278" i="2"/>
  <c r="P278" i="2"/>
  <c r="H279" i="2"/>
  <c r="I279" i="2"/>
  <c r="J279" i="2"/>
  <c r="K279" i="2"/>
  <c r="L279" i="2"/>
  <c r="M279" i="2"/>
  <c r="N279" i="2"/>
  <c r="P279" i="2"/>
  <c r="H280" i="2"/>
  <c r="I280" i="2"/>
  <c r="J280" i="2"/>
  <c r="K280" i="2"/>
  <c r="L280" i="2"/>
  <c r="M280" i="2"/>
  <c r="N280" i="2"/>
  <c r="P280" i="2"/>
  <c r="H281" i="2"/>
  <c r="I281" i="2"/>
  <c r="J281" i="2"/>
  <c r="K281" i="2"/>
  <c r="L281" i="2"/>
  <c r="M281" i="2"/>
  <c r="N281" i="2"/>
  <c r="P281" i="2"/>
  <c r="H282" i="2"/>
  <c r="I282" i="2"/>
  <c r="J282" i="2"/>
  <c r="K282" i="2"/>
  <c r="L282" i="2"/>
  <c r="M282" i="2"/>
  <c r="N282" i="2"/>
  <c r="P282" i="2"/>
  <c r="H283" i="2"/>
  <c r="I283" i="2"/>
  <c r="J283" i="2"/>
  <c r="K283" i="2"/>
  <c r="L283" i="2"/>
  <c r="M283" i="2"/>
  <c r="N283" i="2"/>
  <c r="P283" i="2"/>
  <c r="H284" i="2"/>
  <c r="I284" i="2"/>
  <c r="J284" i="2"/>
  <c r="K284" i="2"/>
  <c r="L284" i="2"/>
  <c r="M284" i="2"/>
  <c r="N284" i="2"/>
  <c r="P284" i="2"/>
  <c r="H285" i="2"/>
  <c r="I285" i="2"/>
  <c r="J285" i="2"/>
  <c r="K285" i="2"/>
  <c r="L285" i="2"/>
  <c r="M285" i="2"/>
  <c r="N285" i="2"/>
  <c r="P285" i="2"/>
  <c r="H286" i="2"/>
  <c r="I286" i="2"/>
  <c r="J286" i="2"/>
  <c r="K286" i="2"/>
  <c r="L286" i="2"/>
  <c r="M286" i="2"/>
  <c r="N286" i="2"/>
  <c r="P286" i="2"/>
  <c r="H287" i="2"/>
  <c r="I287" i="2"/>
  <c r="J287" i="2"/>
  <c r="K287" i="2"/>
  <c r="L287" i="2"/>
  <c r="M287" i="2"/>
  <c r="N287" i="2"/>
  <c r="P287" i="2"/>
  <c r="H288" i="2"/>
  <c r="I288" i="2"/>
  <c r="J288" i="2"/>
  <c r="K288" i="2"/>
  <c r="L288" i="2"/>
  <c r="M288" i="2"/>
  <c r="N288" i="2"/>
  <c r="P288" i="2"/>
  <c r="H289" i="2"/>
  <c r="I289" i="2"/>
  <c r="J289" i="2"/>
  <c r="K289" i="2"/>
  <c r="L289" i="2"/>
  <c r="M289" i="2"/>
  <c r="N289" i="2"/>
  <c r="P289" i="2"/>
  <c r="H290" i="2"/>
  <c r="I290" i="2"/>
  <c r="J290" i="2"/>
  <c r="K290" i="2"/>
  <c r="L290" i="2"/>
  <c r="M290" i="2"/>
  <c r="N290" i="2"/>
  <c r="P290" i="2"/>
  <c r="H291" i="2"/>
  <c r="I291" i="2"/>
  <c r="J291" i="2"/>
  <c r="K291" i="2"/>
  <c r="L291" i="2"/>
  <c r="M291" i="2"/>
  <c r="N291" i="2"/>
  <c r="P291" i="2"/>
  <c r="H292" i="2"/>
  <c r="I292" i="2"/>
  <c r="J292" i="2"/>
  <c r="K292" i="2"/>
  <c r="L292" i="2"/>
  <c r="M292" i="2"/>
  <c r="N292" i="2"/>
  <c r="P292" i="2"/>
  <c r="H293" i="2"/>
  <c r="I293" i="2"/>
  <c r="J293" i="2"/>
  <c r="K293" i="2"/>
  <c r="L293" i="2"/>
  <c r="M293" i="2"/>
  <c r="N293" i="2"/>
  <c r="P293" i="2"/>
  <c r="H294" i="2"/>
  <c r="I294" i="2"/>
  <c r="J294" i="2"/>
  <c r="K294" i="2"/>
  <c r="L294" i="2"/>
  <c r="M294" i="2"/>
  <c r="N294" i="2"/>
  <c r="P294" i="2"/>
  <c r="H295" i="2"/>
  <c r="I295" i="2"/>
  <c r="J295" i="2"/>
  <c r="K295" i="2"/>
  <c r="L295" i="2"/>
  <c r="M295" i="2"/>
  <c r="N295" i="2"/>
  <c r="P295" i="2"/>
  <c r="H296" i="2"/>
  <c r="I296" i="2"/>
  <c r="J296" i="2"/>
  <c r="K296" i="2"/>
  <c r="L296" i="2"/>
  <c r="M296" i="2"/>
  <c r="N296" i="2"/>
  <c r="P296" i="2"/>
  <c r="H297" i="2"/>
  <c r="I297" i="2"/>
  <c r="J297" i="2"/>
  <c r="K297" i="2"/>
  <c r="L297" i="2"/>
  <c r="M297" i="2"/>
  <c r="N297" i="2"/>
  <c r="P297" i="2"/>
  <c r="H298" i="2"/>
  <c r="I298" i="2"/>
  <c r="J298" i="2"/>
  <c r="K298" i="2"/>
  <c r="L298" i="2"/>
  <c r="M298" i="2"/>
  <c r="N298" i="2"/>
  <c r="P298" i="2"/>
  <c r="H299" i="2"/>
  <c r="I299" i="2"/>
  <c r="J299" i="2"/>
  <c r="K299" i="2"/>
  <c r="L299" i="2"/>
  <c r="M299" i="2"/>
  <c r="N299" i="2"/>
  <c r="P299" i="2"/>
  <c r="H300" i="2"/>
  <c r="I300" i="2"/>
  <c r="J300" i="2"/>
  <c r="K300" i="2"/>
  <c r="L300" i="2"/>
  <c r="M300" i="2"/>
  <c r="N300" i="2"/>
  <c r="P300" i="2"/>
  <c r="H301" i="2"/>
  <c r="I301" i="2"/>
  <c r="J301" i="2"/>
  <c r="K301" i="2"/>
  <c r="L301" i="2"/>
  <c r="M301" i="2"/>
  <c r="N301" i="2"/>
  <c r="P301" i="2"/>
  <c r="H302" i="2"/>
  <c r="I302" i="2"/>
  <c r="J302" i="2"/>
  <c r="K302" i="2"/>
  <c r="L302" i="2"/>
  <c r="M302" i="2"/>
  <c r="N302" i="2"/>
  <c r="P302" i="2"/>
  <c r="H303" i="2"/>
  <c r="I303" i="2"/>
  <c r="J303" i="2"/>
  <c r="K303" i="2"/>
  <c r="L303" i="2"/>
  <c r="M303" i="2"/>
  <c r="N303" i="2"/>
  <c r="P303" i="2"/>
  <c r="H304" i="2"/>
  <c r="I304" i="2"/>
  <c r="J304" i="2"/>
  <c r="K304" i="2"/>
  <c r="L304" i="2"/>
  <c r="M304" i="2"/>
  <c r="N304" i="2"/>
  <c r="P304" i="2"/>
  <c r="H305" i="2"/>
  <c r="I305" i="2"/>
  <c r="J305" i="2"/>
  <c r="K305" i="2"/>
  <c r="L305" i="2"/>
  <c r="M305" i="2"/>
  <c r="N305" i="2"/>
  <c r="P305" i="2"/>
  <c r="H306" i="2"/>
  <c r="I306" i="2"/>
  <c r="J306" i="2"/>
  <c r="K306" i="2"/>
  <c r="L306" i="2"/>
  <c r="M306" i="2"/>
  <c r="N306" i="2"/>
  <c r="P306" i="2"/>
  <c r="H307" i="2"/>
  <c r="I307" i="2"/>
  <c r="J307" i="2"/>
  <c r="K307" i="2"/>
  <c r="L307" i="2"/>
  <c r="M307" i="2"/>
  <c r="N307" i="2"/>
  <c r="P307" i="2"/>
  <c r="H308" i="2"/>
  <c r="I308" i="2"/>
  <c r="J308" i="2"/>
  <c r="K308" i="2"/>
  <c r="L308" i="2"/>
  <c r="M308" i="2"/>
  <c r="N308" i="2"/>
  <c r="P308" i="2"/>
  <c r="H309" i="2"/>
  <c r="I309" i="2"/>
  <c r="J309" i="2"/>
  <c r="K309" i="2"/>
  <c r="L309" i="2"/>
  <c r="M309" i="2"/>
  <c r="N309" i="2"/>
  <c r="P309" i="2"/>
  <c r="H310" i="2"/>
  <c r="I310" i="2"/>
  <c r="J310" i="2"/>
  <c r="K310" i="2"/>
  <c r="L310" i="2"/>
  <c r="M310" i="2"/>
  <c r="N310" i="2"/>
  <c r="P310" i="2"/>
  <c r="H311" i="2"/>
  <c r="I311" i="2"/>
  <c r="J311" i="2"/>
  <c r="K311" i="2"/>
  <c r="L311" i="2"/>
  <c r="M311" i="2"/>
  <c r="N311" i="2"/>
  <c r="P311" i="2"/>
  <c r="H312" i="2"/>
  <c r="I312" i="2"/>
  <c r="J312" i="2"/>
  <c r="K312" i="2"/>
  <c r="L312" i="2"/>
  <c r="M312" i="2"/>
  <c r="N312" i="2"/>
  <c r="P312" i="2"/>
  <c r="H313" i="2"/>
  <c r="I313" i="2"/>
  <c r="J313" i="2"/>
  <c r="K313" i="2"/>
  <c r="L313" i="2"/>
  <c r="M313" i="2"/>
  <c r="N313" i="2"/>
  <c r="P313" i="2"/>
  <c r="H314" i="2"/>
  <c r="I314" i="2"/>
  <c r="J314" i="2"/>
  <c r="K314" i="2"/>
  <c r="L314" i="2"/>
  <c r="M314" i="2"/>
  <c r="N314" i="2"/>
  <c r="P314" i="2"/>
  <c r="H315" i="2"/>
  <c r="I315" i="2"/>
  <c r="J315" i="2"/>
  <c r="K315" i="2"/>
  <c r="L315" i="2"/>
  <c r="M315" i="2"/>
  <c r="N315" i="2"/>
  <c r="P315" i="2"/>
  <c r="H316" i="2"/>
  <c r="I316" i="2"/>
  <c r="J316" i="2"/>
  <c r="K316" i="2"/>
  <c r="L316" i="2"/>
  <c r="M316" i="2"/>
  <c r="N316" i="2"/>
  <c r="P316" i="2"/>
  <c r="H317" i="2"/>
  <c r="I317" i="2"/>
  <c r="J317" i="2"/>
  <c r="K317" i="2"/>
  <c r="L317" i="2"/>
  <c r="M317" i="2"/>
  <c r="N317" i="2"/>
  <c r="P317" i="2"/>
  <c r="H318" i="2"/>
  <c r="I318" i="2"/>
  <c r="J318" i="2"/>
  <c r="K318" i="2"/>
  <c r="L318" i="2"/>
  <c r="M318" i="2"/>
  <c r="N318" i="2"/>
  <c r="P318" i="2"/>
  <c r="H319" i="2"/>
  <c r="I319" i="2"/>
  <c r="J319" i="2"/>
  <c r="K319" i="2"/>
  <c r="L319" i="2"/>
  <c r="M319" i="2"/>
  <c r="N319" i="2"/>
  <c r="P319" i="2"/>
  <c r="H320" i="2"/>
  <c r="I320" i="2"/>
  <c r="J320" i="2"/>
  <c r="K320" i="2"/>
  <c r="L320" i="2"/>
  <c r="M320" i="2"/>
  <c r="N320" i="2"/>
  <c r="P320" i="2"/>
  <c r="H321" i="2"/>
  <c r="I321" i="2"/>
  <c r="J321" i="2"/>
  <c r="K321" i="2"/>
  <c r="L321" i="2"/>
  <c r="M321" i="2"/>
  <c r="N321" i="2"/>
  <c r="P321" i="2"/>
  <c r="H322" i="2"/>
  <c r="I322" i="2"/>
  <c r="J322" i="2"/>
  <c r="K322" i="2"/>
  <c r="L322" i="2"/>
  <c r="M322" i="2"/>
  <c r="N322" i="2"/>
  <c r="P322" i="2"/>
  <c r="H323" i="2"/>
  <c r="I323" i="2"/>
  <c r="J323" i="2"/>
  <c r="K323" i="2"/>
  <c r="L323" i="2"/>
  <c r="M323" i="2"/>
  <c r="N323" i="2"/>
  <c r="P323" i="2"/>
  <c r="H324" i="2"/>
  <c r="I324" i="2"/>
  <c r="J324" i="2"/>
  <c r="K324" i="2"/>
  <c r="L324" i="2"/>
  <c r="M324" i="2"/>
  <c r="N324" i="2"/>
  <c r="P324" i="2"/>
  <c r="H325" i="2"/>
  <c r="I325" i="2"/>
  <c r="J325" i="2"/>
  <c r="K325" i="2"/>
  <c r="L325" i="2"/>
  <c r="M325" i="2"/>
  <c r="N325" i="2"/>
  <c r="P325" i="2"/>
  <c r="H326" i="2"/>
  <c r="I326" i="2"/>
  <c r="J326" i="2"/>
  <c r="K326" i="2"/>
  <c r="L326" i="2"/>
  <c r="M326" i="2"/>
  <c r="N326" i="2"/>
  <c r="P326" i="2"/>
  <c r="H327" i="2"/>
  <c r="I327" i="2"/>
  <c r="J327" i="2"/>
  <c r="K327" i="2"/>
  <c r="L327" i="2"/>
  <c r="M327" i="2"/>
  <c r="N327" i="2"/>
  <c r="P327" i="2"/>
  <c r="H328" i="2"/>
  <c r="I328" i="2"/>
  <c r="J328" i="2"/>
  <c r="K328" i="2"/>
  <c r="L328" i="2"/>
  <c r="M328" i="2"/>
  <c r="N328" i="2"/>
  <c r="P328" i="2"/>
  <c r="H329" i="2"/>
  <c r="I329" i="2"/>
  <c r="J329" i="2"/>
  <c r="K329" i="2"/>
  <c r="L329" i="2"/>
  <c r="M329" i="2"/>
  <c r="N329" i="2"/>
  <c r="P329" i="2"/>
  <c r="H330" i="2"/>
  <c r="I330" i="2"/>
  <c r="J330" i="2"/>
  <c r="K330" i="2"/>
  <c r="L330" i="2"/>
  <c r="M330" i="2"/>
  <c r="N330" i="2"/>
  <c r="P330" i="2"/>
  <c r="H331" i="2"/>
  <c r="I331" i="2"/>
  <c r="J331" i="2"/>
  <c r="K331" i="2"/>
  <c r="L331" i="2"/>
  <c r="M331" i="2"/>
  <c r="N331" i="2"/>
  <c r="P331" i="2"/>
  <c r="H332" i="2"/>
  <c r="I332" i="2"/>
  <c r="J332" i="2"/>
  <c r="K332" i="2"/>
  <c r="L332" i="2"/>
  <c r="M332" i="2"/>
  <c r="N332" i="2"/>
  <c r="P332" i="2"/>
  <c r="H333" i="2"/>
  <c r="I333" i="2"/>
  <c r="J333" i="2"/>
  <c r="K333" i="2"/>
  <c r="L333" i="2"/>
  <c r="M333" i="2"/>
  <c r="N333" i="2"/>
  <c r="P333" i="2"/>
  <c r="H334" i="2"/>
  <c r="I334" i="2"/>
  <c r="J334" i="2"/>
  <c r="K334" i="2"/>
  <c r="L334" i="2"/>
  <c r="M334" i="2"/>
  <c r="N334" i="2"/>
  <c r="P334" i="2"/>
  <c r="H335" i="2"/>
  <c r="I335" i="2"/>
  <c r="J335" i="2"/>
  <c r="K335" i="2"/>
  <c r="L335" i="2"/>
  <c r="M335" i="2"/>
  <c r="N335" i="2"/>
  <c r="P335" i="2"/>
  <c r="H336" i="2"/>
  <c r="I336" i="2"/>
  <c r="J336" i="2"/>
  <c r="K336" i="2"/>
  <c r="L336" i="2"/>
  <c r="M336" i="2"/>
  <c r="N336" i="2"/>
  <c r="P336" i="2"/>
  <c r="H337" i="2"/>
  <c r="I337" i="2"/>
  <c r="J337" i="2"/>
  <c r="K337" i="2"/>
  <c r="L337" i="2"/>
  <c r="M337" i="2"/>
  <c r="N337" i="2"/>
  <c r="P337" i="2"/>
  <c r="H338" i="2"/>
  <c r="I338" i="2"/>
  <c r="J338" i="2"/>
  <c r="K338" i="2"/>
  <c r="L338" i="2"/>
  <c r="M338" i="2"/>
  <c r="N338" i="2"/>
  <c r="P338" i="2"/>
  <c r="H339" i="2"/>
  <c r="I339" i="2"/>
  <c r="J339" i="2"/>
  <c r="K339" i="2"/>
  <c r="L339" i="2"/>
  <c r="M339" i="2"/>
  <c r="N339" i="2"/>
  <c r="P339" i="2"/>
  <c r="H340" i="2"/>
  <c r="I340" i="2"/>
  <c r="J340" i="2"/>
  <c r="K340" i="2"/>
  <c r="L340" i="2"/>
  <c r="M340" i="2"/>
  <c r="N340" i="2"/>
  <c r="P340" i="2"/>
  <c r="H341" i="2"/>
  <c r="I341" i="2"/>
  <c r="J341" i="2"/>
  <c r="K341" i="2"/>
  <c r="L341" i="2"/>
  <c r="M341" i="2"/>
  <c r="N341" i="2"/>
  <c r="P341" i="2"/>
  <c r="H342" i="2"/>
  <c r="I342" i="2"/>
  <c r="J342" i="2"/>
  <c r="K342" i="2"/>
  <c r="L342" i="2"/>
  <c r="M342" i="2"/>
  <c r="N342" i="2"/>
  <c r="P342" i="2"/>
  <c r="H343" i="2"/>
  <c r="I343" i="2"/>
  <c r="J343" i="2"/>
  <c r="K343" i="2"/>
  <c r="L343" i="2"/>
  <c r="M343" i="2"/>
  <c r="N343" i="2"/>
  <c r="P343" i="2"/>
  <c r="H344" i="2"/>
  <c r="I344" i="2"/>
  <c r="J344" i="2"/>
  <c r="K344" i="2"/>
  <c r="L344" i="2"/>
  <c r="M344" i="2"/>
  <c r="N344" i="2"/>
  <c r="P344" i="2"/>
  <c r="H345" i="2"/>
  <c r="I345" i="2"/>
  <c r="J345" i="2"/>
  <c r="K345" i="2"/>
  <c r="L345" i="2"/>
  <c r="M345" i="2"/>
  <c r="N345" i="2"/>
  <c r="P345" i="2"/>
  <c r="H346" i="2"/>
  <c r="I346" i="2"/>
  <c r="J346" i="2"/>
  <c r="K346" i="2"/>
  <c r="L346" i="2"/>
  <c r="M346" i="2"/>
  <c r="N346" i="2"/>
  <c r="P346" i="2"/>
  <c r="H347" i="2"/>
  <c r="I347" i="2"/>
  <c r="J347" i="2"/>
  <c r="K347" i="2"/>
  <c r="L347" i="2"/>
  <c r="M347" i="2"/>
  <c r="N347" i="2"/>
  <c r="P347" i="2"/>
  <c r="H348" i="2"/>
  <c r="I348" i="2"/>
  <c r="J348" i="2"/>
  <c r="K348" i="2"/>
  <c r="L348" i="2"/>
  <c r="M348" i="2"/>
  <c r="N348" i="2"/>
  <c r="P348" i="2"/>
  <c r="H349" i="2"/>
  <c r="I349" i="2"/>
  <c r="J349" i="2"/>
  <c r="K349" i="2"/>
  <c r="L349" i="2"/>
  <c r="M349" i="2"/>
  <c r="N349" i="2"/>
  <c r="P349" i="2"/>
  <c r="H350" i="2"/>
  <c r="I350" i="2"/>
  <c r="J350" i="2"/>
  <c r="K350" i="2"/>
  <c r="L350" i="2"/>
  <c r="M350" i="2"/>
  <c r="N350" i="2"/>
  <c r="P350" i="2"/>
  <c r="H351" i="2"/>
  <c r="I351" i="2"/>
  <c r="J351" i="2"/>
  <c r="K351" i="2"/>
  <c r="L351" i="2"/>
  <c r="M351" i="2"/>
  <c r="N351" i="2"/>
  <c r="P351" i="2"/>
  <c r="H352" i="2"/>
  <c r="I352" i="2"/>
  <c r="J352" i="2"/>
  <c r="K352" i="2"/>
  <c r="L352" i="2"/>
  <c r="M352" i="2"/>
  <c r="N352" i="2"/>
  <c r="P352" i="2"/>
  <c r="H353" i="2"/>
  <c r="I353" i="2"/>
  <c r="J353" i="2"/>
  <c r="K353" i="2"/>
  <c r="L353" i="2"/>
  <c r="M353" i="2"/>
  <c r="N353" i="2"/>
  <c r="P353" i="2"/>
  <c r="H354" i="2"/>
  <c r="I354" i="2"/>
  <c r="J354" i="2"/>
  <c r="K354" i="2"/>
  <c r="L354" i="2"/>
  <c r="M354" i="2"/>
  <c r="N354" i="2"/>
  <c r="P354" i="2"/>
  <c r="H355" i="2"/>
  <c r="I355" i="2"/>
  <c r="J355" i="2"/>
  <c r="K355" i="2"/>
  <c r="L355" i="2"/>
  <c r="M355" i="2"/>
  <c r="N355" i="2"/>
  <c r="P355" i="2"/>
  <c r="H356" i="2"/>
  <c r="I356" i="2"/>
  <c r="J356" i="2"/>
  <c r="K356" i="2"/>
  <c r="L356" i="2"/>
  <c r="M356" i="2"/>
  <c r="N356" i="2"/>
  <c r="P356" i="2"/>
  <c r="H357" i="2"/>
  <c r="I357" i="2"/>
  <c r="J357" i="2"/>
  <c r="K357" i="2"/>
  <c r="L357" i="2"/>
  <c r="M357" i="2"/>
  <c r="N357" i="2"/>
  <c r="P357" i="2"/>
  <c r="H358" i="2"/>
  <c r="I358" i="2"/>
  <c r="J358" i="2"/>
  <c r="K358" i="2"/>
  <c r="L358" i="2"/>
  <c r="M358" i="2"/>
  <c r="N358" i="2"/>
  <c r="P358" i="2"/>
  <c r="H359" i="2"/>
  <c r="I359" i="2"/>
  <c r="J359" i="2"/>
  <c r="K359" i="2"/>
  <c r="L359" i="2"/>
  <c r="M359" i="2"/>
  <c r="N359" i="2"/>
  <c r="P359" i="2"/>
  <c r="H360" i="2"/>
  <c r="I360" i="2"/>
  <c r="J360" i="2"/>
  <c r="K360" i="2"/>
  <c r="L360" i="2"/>
  <c r="M360" i="2"/>
  <c r="N360" i="2"/>
  <c r="P360" i="2"/>
  <c r="H361" i="2"/>
  <c r="I361" i="2"/>
  <c r="J361" i="2"/>
  <c r="K361" i="2"/>
  <c r="L361" i="2"/>
  <c r="M361" i="2"/>
  <c r="N361" i="2"/>
  <c r="P361" i="2"/>
  <c r="H362" i="2"/>
  <c r="I362" i="2"/>
  <c r="J362" i="2"/>
  <c r="K362" i="2"/>
  <c r="L362" i="2"/>
  <c r="M362" i="2"/>
  <c r="N362" i="2"/>
  <c r="P362" i="2"/>
  <c r="H363" i="2"/>
  <c r="I363" i="2"/>
  <c r="J363" i="2"/>
  <c r="K363" i="2"/>
  <c r="L363" i="2"/>
  <c r="M363" i="2"/>
  <c r="N363" i="2"/>
  <c r="P363" i="2"/>
  <c r="H364" i="2"/>
  <c r="I364" i="2"/>
  <c r="J364" i="2"/>
  <c r="K364" i="2"/>
  <c r="L364" i="2"/>
  <c r="M364" i="2"/>
  <c r="N364" i="2"/>
  <c r="P364" i="2"/>
  <c r="H365" i="2"/>
  <c r="I365" i="2"/>
  <c r="J365" i="2"/>
  <c r="K365" i="2"/>
  <c r="L365" i="2"/>
  <c r="M365" i="2"/>
  <c r="N365" i="2"/>
  <c r="P365" i="2"/>
  <c r="H366" i="2"/>
  <c r="I366" i="2"/>
  <c r="J366" i="2"/>
  <c r="K366" i="2"/>
  <c r="L366" i="2"/>
  <c r="M366" i="2"/>
  <c r="N366" i="2"/>
  <c r="P366" i="2"/>
  <c r="H367" i="2"/>
  <c r="I367" i="2"/>
  <c r="J367" i="2"/>
  <c r="K367" i="2"/>
  <c r="L367" i="2"/>
  <c r="M367" i="2"/>
  <c r="N367" i="2"/>
  <c r="P367" i="2"/>
  <c r="H368" i="2"/>
  <c r="I368" i="2"/>
  <c r="J368" i="2"/>
  <c r="K368" i="2"/>
  <c r="L368" i="2"/>
  <c r="M368" i="2"/>
  <c r="N368" i="2"/>
  <c r="P368" i="2"/>
  <c r="H369" i="2"/>
  <c r="I369" i="2"/>
  <c r="J369" i="2"/>
  <c r="K369" i="2"/>
  <c r="L369" i="2"/>
  <c r="M369" i="2"/>
  <c r="N369" i="2"/>
  <c r="P369" i="2"/>
  <c r="H370" i="2"/>
  <c r="I370" i="2"/>
  <c r="J370" i="2"/>
  <c r="K370" i="2"/>
  <c r="L370" i="2"/>
  <c r="M370" i="2"/>
  <c r="N370" i="2"/>
  <c r="P370" i="2"/>
  <c r="H371" i="2"/>
  <c r="I371" i="2"/>
  <c r="J371" i="2"/>
  <c r="K371" i="2"/>
  <c r="L371" i="2"/>
  <c r="M371" i="2"/>
  <c r="N371" i="2"/>
  <c r="P371" i="2"/>
  <c r="H372" i="2"/>
  <c r="I372" i="2"/>
  <c r="J372" i="2"/>
  <c r="K372" i="2"/>
  <c r="L372" i="2"/>
  <c r="M372" i="2"/>
  <c r="N372" i="2"/>
  <c r="P372" i="2"/>
  <c r="H373" i="2"/>
  <c r="I373" i="2"/>
  <c r="J373" i="2"/>
  <c r="K373" i="2"/>
  <c r="L373" i="2"/>
  <c r="M373" i="2"/>
  <c r="N373" i="2"/>
  <c r="P373" i="2"/>
  <c r="H374" i="2"/>
  <c r="I374" i="2"/>
  <c r="J374" i="2"/>
  <c r="K374" i="2"/>
  <c r="L374" i="2"/>
  <c r="M374" i="2"/>
  <c r="N374" i="2"/>
  <c r="P374" i="2"/>
  <c r="H375" i="2"/>
  <c r="I375" i="2"/>
  <c r="J375" i="2"/>
  <c r="K375" i="2"/>
  <c r="L375" i="2"/>
  <c r="M375" i="2"/>
  <c r="N375" i="2"/>
  <c r="P375" i="2"/>
  <c r="H376" i="2"/>
  <c r="I376" i="2"/>
  <c r="J376" i="2"/>
  <c r="K376" i="2"/>
  <c r="L376" i="2"/>
  <c r="M376" i="2"/>
  <c r="N376" i="2"/>
  <c r="P376" i="2"/>
  <c r="H377" i="2"/>
  <c r="I377" i="2"/>
  <c r="J377" i="2"/>
  <c r="K377" i="2"/>
  <c r="L377" i="2"/>
  <c r="M377" i="2"/>
  <c r="N377" i="2"/>
  <c r="P377" i="2"/>
  <c r="H378" i="2"/>
  <c r="I378" i="2"/>
  <c r="J378" i="2"/>
  <c r="K378" i="2"/>
  <c r="L378" i="2"/>
  <c r="M378" i="2"/>
  <c r="N378" i="2"/>
  <c r="P378" i="2"/>
  <c r="H379" i="2"/>
  <c r="I379" i="2"/>
  <c r="J379" i="2"/>
  <c r="K379" i="2"/>
  <c r="L379" i="2"/>
  <c r="M379" i="2"/>
  <c r="N379" i="2"/>
  <c r="P379" i="2"/>
  <c r="H380" i="2"/>
  <c r="I380" i="2"/>
  <c r="J380" i="2"/>
  <c r="K380" i="2"/>
  <c r="L380" i="2"/>
  <c r="M380" i="2"/>
  <c r="N380" i="2"/>
  <c r="P380" i="2"/>
  <c r="H381" i="2"/>
  <c r="I381" i="2"/>
  <c r="J381" i="2"/>
  <c r="K381" i="2"/>
  <c r="L381" i="2"/>
  <c r="M381" i="2"/>
  <c r="N381" i="2"/>
  <c r="P381" i="2"/>
  <c r="H382" i="2"/>
  <c r="I382" i="2"/>
  <c r="J382" i="2"/>
  <c r="K382" i="2"/>
  <c r="L382" i="2"/>
  <c r="M382" i="2"/>
  <c r="N382" i="2"/>
  <c r="P382" i="2"/>
  <c r="H383" i="2"/>
  <c r="I383" i="2"/>
  <c r="J383" i="2"/>
  <c r="K383" i="2"/>
  <c r="L383" i="2"/>
  <c r="M383" i="2"/>
  <c r="N383" i="2"/>
  <c r="P383" i="2"/>
  <c r="H384" i="2"/>
  <c r="I384" i="2"/>
  <c r="J384" i="2"/>
  <c r="K384" i="2"/>
  <c r="L384" i="2"/>
  <c r="M384" i="2"/>
  <c r="N384" i="2"/>
  <c r="P384" i="2"/>
  <c r="H385" i="2"/>
  <c r="I385" i="2"/>
  <c r="J385" i="2"/>
  <c r="K385" i="2"/>
  <c r="L385" i="2"/>
  <c r="M385" i="2"/>
  <c r="N385" i="2"/>
  <c r="P385" i="2"/>
  <c r="H386" i="2"/>
  <c r="I386" i="2"/>
  <c r="J386" i="2"/>
  <c r="K386" i="2"/>
  <c r="L386" i="2"/>
  <c r="M386" i="2"/>
  <c r="N386" i="2"/>
  <c r="P386" i="2"/>
  <c r="H387" i="2"/>
  <c r="I387" i="2"/>
  <c r="J387" i="2"/>
  <c r="K387" i="2"/>
  <c r="L387" i="2"/>
  <c r="M387" i="2"/>
  <c r="N387" i="2"/>
  <c r="P387" i="2"/>
  <c r="H388" i="2"/>
  <c r="I388" i="2"/>
  <c r="J388" i="2"/>
  <c r="K388" i="2"/>
  <c r="L388" i="2"/>
  <c r="M388" i="2"/>
  <c r="N388" i="2"/>
  <c r="P388" i="2"/>
  <c r="H389" i="2"/>
  <c r="I389" i="2"/>
  <c r="J389" i="2"/>
  <c r="K389" i="2"/>
  <c r="L389" i="2"/>
  <c r="M389" i="2"/>
  <c r="N389" i="2"/>
  <c r="P389" i="2"/>
  <c r="H390" i="2"/>
  <c r="I390" i="2"/>
  <c r="J390" i="2"/>
  <c r="K390" i="2"/>
  <c r="L390" i="2"/>
  <c r="M390" i="2"/>
  <c r="N390" i="2"/>
  <c r="P390" i="2"/>
  <c r="H391" i="2"/>
  <c r="I391" i="2"/>
  <c r="J391" i="2"/>
  <c r="K391" i="2"/>
  <c r="L391" i="2"/>
  <c r="M391" i="2"/>
  <c r="N391" i="2"/>
  <c r="P391" i="2"/>
  <c r="H392" i="2"/>
  <c r="I392" i="2"/>
  <c r="J392" i="2"/>
  <c r="K392" i="2"/>
  <c r="L392" i="2"/>
  <c r="M392" i="2"/>
  <c r="N392" i="2"/>
  <c r="P392" i="2"/>
  <c r="H393" i="2"/>
  <c r="I393" i="2"/>
  <c r="J393" i="2"/>
  <c r="K393" i="2"/>
  <c r="L393" i="2"/>
  <c r="M393" i="2"/>
  <c r="N393" i="2"/>
  <c r="P393" i="2"/>
  <c r="H394" i="2"/>
  <c r="I394" i="2"/>
  <c r="J394" i="2"/>
  <c r="K394" i="2"/>
  <c r="L394" i="2"/>
  <c r="M394" i="2"/>
  <c r="N394" i="2"/>
  <c r="P394" i="2"/>
  <c r="H395" i="2"/>
  <c r="I395" i="2"/>
  <c r="J395" i="2"/>
  <c r="K395" i="2"/>
  <c r="L395" i="2"/>
  <c r="M395" i="2"/>
  <c r="N395" i="2"/>
  <c r="P395" i="2"/>
  <c r="H396" i="2"/>
  <c r="I396" i="2"/>
  <c r="J396" i="2"/>
  <c r="K396" i="2"/>
  <c r="L396" i="2"/>
  <c r="M396" i="2"/>
  <c r="N396" i="2"/>
  <c r="P396" i="2"/>
  <c r="H397" i="2"/>
  <c r="I397" i="2"/>
  <c r="J397" i="2"/>
  <c r="K397" i="2"/>
  <c r="L397" i="2"/>
  <c r="M397" i="2"/>
  <c r="N397" i="2"/>
  <c r="P397" i="2"/>
  <c r="H398" i="2"/>
  <c r="I398" i="2"/>
  <c r="J398" i="2"/>
  <c r="K398" i="2"/>
  <c r="L398" i="2"/>
  <c r="M398" i="2"/>
  <c r="N398" i="2"/>
  <c r="P398" i="2"/>
  <c r="H399" i="2"/>
  <c r="I399" i="2"/>
  <c r="J399" i="2"/>
  <c r="K399" i="2"/>
  <c r="L399" i="2"/>
  <c r="M399" i="2"/>
  <c r="N399" i="2"/>
  <c r="P399" i="2"/>
  <c r="H400" i="2"/>
  <c r="I400" i="2"/>
  <c r="J400" i="2"/>
  <c r="K400" i="2"/>
  <c r="L400" i="2"/>
  <c r="M400" i="2"/>
  <c r="N400" i="2"/>
  <c r="P400" i="2"/>
  <c r="H401" i="2"/>
  <c r="I401" i="2"/>
  <c r="J401" i="2"/>
  <c r="K401" i="2"/>
  <c r="L401" i="2"/>
  <c r="M401" i="2"/>
  <c r="N401" i="2"/>
  <c r="P401" i="2"/>
  <c r="H402" i="2"/>
  <c r="I402" i="2"/>
  <c r="J402" i="2"/>
  <c r="K402" i="2"/>
  <c r="L402" i="2"/>
  <c r="M402" i="2"/>
  <c r="N402" i="2"/>
  <c r="P402" i="2"/>
  <c r="H403" i="2"/>
  <c r="I403" i="2"/>
  <c r="J403" i="2"/>
  <c r="K403" i="2"/>
  <c r="L403" i="2"/>
  <c r="M403" i="2"/>
  <c r="N403" i="2"/>
  <c r="P403" i="2"/>
  <c r="H404" i="2"/>
  <c r="I404" i="2"/>
  <c r="J404" i="2"/>
  <c r="K404" i="2"/>
  <c r="L404" i="2"/>
  <c r="M404" i="2"/>
  <c r="N404" i="2"/>
  <c r="P404" i="2"/>
  <c r="H405" i="2"/>
  <c r="I405" i="2"/>
  <c r="J405" i="2"/>
  <c r="K405" i="2"/>
  <c r="L405" i="2"/>
  <c r="M405" i="2"/>
  <c r="N405" i="2"/>
  <c r="P405" i="2"/>
  <c r="H406" i="2"/>
  <c r="I406" i="2"/>
  <c r="J406" i="2"/>
  <c r="K406" i="2"/>
  <c r="L406" i="2"/>
  <c r="M406" i="2"/>
  <c r="N406" i="2"/>
  <c r="P406" i="2"/>
  <c r="H407" i="2"/>
  <c r="I407" i="2"/>
  <c r="J407" i="2"/>
  <c r="K407" i="2"/>
  <c r="L407" i="2"/>
  <c r="M407" i="2"/>
  <c r="N407" i="2"/>
  <c r="P407" i="2"/>
  <c r="H408" i="2"/>
  <c r="I408" i="2"/>
  <c r="J408" i="2"/>
  <c r="K408" i="2"/>
  <c r="L408" i="2"/>
  <c r="M408" i="2"/>
  <c r="N408" i="2"/>
  <c r="P408" i="2"/>
  <c r="H409" i="2"/>
  <c r="I409" i="2"/>
  <c r="J409" i="2"/>
  <c r="K409" i="2"/>
  <c r="L409" i="2"/>
  <c r="M409" i="2"/>
  <c r="N409" i="2"/>
  <c r="P409" i="2"/>
  <c r="H410" i="2"/>
  <c r="I410" i="2"/>
  <c r="J410" i="2"/>
  <c r="K410" i="2"/>
  <c r="L410" i="2"/>
  <c r="M410" i="2"/>
  <c r="N410" i="2"/>
  <c r="P410" i="2"/>
  <c r="H411" i="2"/>
  <c r="I411" i="2"/>
  <c r="J411" i="2"/>
  <c r="K411" i="2"/>
  <c r="L411" i="2"/>
  <c r="M411" i="2"/>
  <c r="N411" i="2"/>
  <c r="P411" i="2"/>
  <c r="H412" i="2"/>
  <c r="I412" i="2"/>
  <c r="J412" i="2"/>
  <c r="K412" i="2"/>
  <c r="L412" i="2"/>
  <c r="M412" i="2"/>
  <c r="N412" i="2"/>
  <c r="P412" i="2"/>
  <c r="H413" i="2"/>
  <c r="I413" i="2"/>
  <c r="J413" i="2"/>
  <c r="K413" i="2"/>
  <c r="L413" i="2"/>
  <c r="M413" i="2"/>
  <c r="N413" i="2"/>
  <c r="P413" i="2"/>
  <c r="H414" i="2"/>
  <c r="I414" i="2"/>
  <c r="J414" i="2"/>
  <c r="K414" i="2"/>
  <c r="L414" i="2"/>
  <c r="M414" i="2"/>
  <c r="N414" i="2"/>
  <c r="P414" i="2"/>
  <c r="H415" i="2"/>
  <c r="I415" i="2"/>
  <c r="J415" i="2"/>
  <c r="K415" i="2"/>
  <c r="L415" i="2"/>
  <c r="M415" i="2"/>
  <c r="N415" i="2"/>
  <c r="P415" i="2"/>
  <c r="H416" i="2"/>
  <c r="I416" i="2"/>
  <c r="J416" i="2"/>
  <c r="K416" i="2"/>
  <c r="L416" i="2"/>
  <c r="M416" i="2"/>
  <c r="N416" i="2"/>
  <c r="P416" i="2"/>
  <c r="H417" i="2"/>
  <c r="I417" i="2"/>
  <c r="J417" i="2"/>
  <c r="K417" i="2"/>
  <c r="L417" i="2"/>
  <c r="M417" i="2"/>
  <c r="N417" i="2"/>
  <c r="P417" i="2"/>
  <c r="H418" i="2"/>
  <c r="I418" i="2"/>
  <c r="J418" i="2"/>
  <c r="K418" i="2"/>
  <c r="L418" i="2"/>
  <c r="M418" i="2"/>
  <c r="N418" i="2"/>
  <c r="P418" i="2"/>
  <c r="H419" i="2"/>
  <c r="I419" i="2"/>
  <c r="J419" i="2"/>
  <c r="K419" i="2"/>
  <c r="L419" i="2"/>
  <c r="M419" i="2"/>
  <c r="N419" i="2"/>
  <c r="P419" i="2"/>
  <c r="H420" i="2"/>
  <c r="I420" i="2"/>
  <c r="J420" i="2"/>
  <c r="K420" i="2"/>
  <c r="L420" i="2"/>
  <c r="M420" i="2"/>
  <c r="N420" i="2"/>
  <c r="P420" i="2"/>
  <c r="H421" i="2"/>
  <c r="I421" i="2"/>
  <c r="J421" i="2"/>
  <c r="K421" i="2"/>
  <c r="L421" i="2"/>
  <c r="M421" i="2"/>
  <c r="N421" i="2"/>
  <c r="P421" i="2"/>
  <c r="H422" i="2"/>
  <c r="I422" i="2"/>
  <c r="J422" i="2"/>
  <c r="K422" i="2"/>
  <c r="L422" i="2"/>
  <c r="M422" i="2"/>
  <c r="N422" i="2"/>
  <c r="P422" i="2"/>
  <c r="H423" i="2"/>
  <c r="I423" i="2"/>
  <c r="J423" i="2"/>
  <c r="K423" i="2"/>
  <c r="L423" i="2"/>
  <c r="M423" i="2"/>
  <c r="N423" i="2"/>
  <c r="P423" i="2"/>
  <c r="H424" i="2"/>
  <c r="I424" i="2"/>
  <c r="J424" i="2"/>
  <c r="K424" i="2"/>
  <c r="L424" i="2"/>
  <c r="M424" i="2"/>
  <c r="N424" i="2"/>
  <c r="P424" i="2"/>
  <c r="H425" i="2"/>
  <c r="I425" i="2"/>
  <c r="J425" i="2"/>
  <c r="K425" i="2"/>
  <c r="L425" i="2"/>
  <c r="M425" i="2"/>
  <c r="N425" i="2"/>
  <c r="P425" i="2"/>
  <c r="H426" i="2"/>
  <c r="I426" i="2"/>
  <c r="J426" i="2"/>
  <c r="K426" i="2"/>
  <c r="L426" i="2"/>
  <c r="M426" i="2"/>
  <c r="N426" i="2"/>
  <c r="P426" i="2"/>
  <c r="H427" i="2"/>
  <c r="I427" i="2"/>
  <c r="J427" i="2"/>
  <c r="K427" i="2"/>
  <c r="L427" i="2"/>
  <c r="M427" i="2"/>
  <c r="N427" i="2"/>
  <c r="P427" i="2"/>
  <c r="H428" i="2"/>
  <c r="I428" i="2"/>
  <c r="J428" i="2"/>
  <c r="K428" i="2"/>
  <c r="L428" i="2"/>
  <c r="M428" i="2"/>
  <c r="N428" i="2"/>
  <c r="P428" i="2"/>
  <c r="H429" i="2"/>
  <c r="I429" i="2"/>
  <c r="J429" i="2"/>
  <c r="K429" i="2"/>
  <c r="L429" i="2"/>
  <c r="M429" i="2"/>
  <c r="N429" i="2"/>
  <c r="P429" i="2"/>
  <c r="H430" i="2"/>
  <c r="I430" i="2"/>
  <c r="J430" i="2"/>
  <c r="K430" i="2"/>
  <c r="L430" i="2"/>
  <c r="M430" i="2"/>
  <c r="N430" i="2"/>
  <c r="P430" i="2"/>
  <c r="H431" i="2"/>
  <c r="I431" i="2"/>
  <c r="J431" i="2"/>
  <c r="K431" i="2"/>
  <c r="L431" i="2"/>
  <c r="M431" i="2"/>
  <c r="O431" i="2"/>
  <c r="P431" i="2"/>
  <c r="H432" i="2"/>
  <c r="I432" i="2"/>
  <c r="J432" i="2"/>
  <c r="K432" i="2"/>
  <c r="L432" i="2"/>
  <c r="M432" i="2"/>
  <c r="O432" i="2"/>
  <c r="P432" i="2"/>
  <c r="H433" i="2"/>
  <c r="I433" i="2"/>
  <c r="J433" i="2"/>
  <c r="K433" i="2"/>
  <c r="L433" i="2"/>
  <c r="M433" i="2"/>
  <c r="O433" i="2"/>
  <c r="P433" i="2"/>
  <c r="H434" i="2"/>
  <c r="I434" i="2"/>
  <c r="J434" i="2"/>
  <c r="K434" i="2"/>
  <c r="L434" i="2"/>
  <c r="M434" i="2"/>
  <c r="O434" i="2"/>
  <c r="P434" i="2"/>
  <c r="H435" i="2"/>
  <c r="I435" i="2"/>
  <c r="J435" i="2"/>
  <c r="K435" i="2"/>
  <c r="L435" i="2"/>
  <c r="M435" i="2"/>
  <c r="O435" i="2"/>
  <c r="P435" i="2"/>
  <c r="H436" i="2"/>
  <c r="I436" i="2"/>
  <c r="J436" i="2"/>
  <c r="K436" i="2"/>
  <c r="L436" i="2"/>
  <c r="M436" i="2"/>
  <c r="O436" i="2"/>
  <c r="P436" i="2"/>
  <c r="H437" i="2"/>
  <c r="I437" i="2"/>
  <c r="J437" i="2"/>
  <c r="K437" i="2"/>
  <c r="L437" i="2"/>
  <c r="M437" i="2"/>
  <c r="O437" i="2"/>
  <c r="P437" i="2"/>
  <c r="H438" i="2"/>
  <c r="I438" i="2"/>
  <c r="J438" i="2"/>
  <c r="K438" i="2"/>
  <c r="L438" i="2"/>
  <c r="M438" i="2"/>
  <c r="O438" i="2"/>
  <c r="P438" i="2"/>
  <c r="H439" i="2"/>
  <c r="I439" i="2"/>
  <c r="J439" i="2"/>
  <c r="K439" i="2"/>
  <c r="L439" i="2"/>
  <c r="M439" i="2"/>
  <c r="O439" i="2"/>
  <c r="P439" i="2"/>
  <c r="H440" i="2"/>
  <c r="I440" i="2"/>
  <c r="J440" i="2"/>
  <c r="K440" i="2"/>
  <c r="L440" i="2"/>
  <c r="M440" i="2"/>
  <c r="O440" i="2"/>
  <c r="P440" i="2"/>
  <c r="H441" i="2"/>
  <c r="I441" i="2"/>
  <c r="J441" i="2"/>
  <c r="K441" i="2"/>
  <c r="L441" i="2"/>
  <c r="M441" i="2"/>
  <c r="O441" i="2"/>
  <c r="P441" i="2"/>
  <c r="H442" i="2"/>
  <c r="I442" i="2"/>
  <c r="J442" i="2"/>
  <c r="K442" i="2"/>
  <c r="L442" i="2"/>
  <c r="M442" i="2"/>
  <c r="O442" i="2"/>
  <c r="P442" i="2"/>
  <c r="H443" i="2"/>
  <c r="I443" i="2"/>
  <c r="J443" i="2"/>
  <c r="K443" i="2"/>
  <c r="L443" i="2"/>
  <c r="M443" i="2"/>
  <c r="O443" i="2"/>
  <c r="P443" i="2"/>
  <c r="H444" i="2"/>
  <c r="I444" i="2"/>
  <c r="J444" i="2"/>
  <c r="K444" i="2"/>
  <c r="L444" i="2"/>
  <c r="M444" i="2"/>
  <c r="O444" i="2"/>
  <c r="P444" i="2"/>
  <c r="H445" i="2"/>
  <c r="I445" i="2"/>
  <c r="J445" i="2"/>
  <c r="K445" i="2"/>
  <c r="L445" i="2"/>
  <c r="M445" i="2"/>
  <c r="O445" i="2"/>
  <c r="P445" i="2"/>
  <c r="H446" i="2"/>
  <c r="I446" i="2"/>
  <c r="J446" i="2"/>
  <c r="K446" i="2"/>
  <c r="L446" i="2"/>
  <c r="M446" i="2"/>
  <c r="O446" i="2"/>
  <c r="P446" i="2"/>
  <c r="H447" i="2"/>
  <c r="I447" i="2"/>
  <c r="J447" i="2"/>
  <c r="K447" i="2"/>
  <c r="L447" i="2"/>
  <c r="M447" i="2"/>
  <c r="O447" i="2"/>
  <c r="P447" i="2"/>
  <c r="H448" i="2"/>
  <c r="I448" i="2"/>
  <c r="J448" i="2"/>
  <c r="K448" i="2"/>
  <c r="L448" i="2"/>
  <c r="M448" i="2"/>
  <c r="O448" i="2"/>
  <c r="P448" i="2"/>
  <c r="H449" i="2"/>
  <c r="I449" i="2"/>
  <c r="J449" i="2"/>
  <c r="K449" i="2"/>
  <c r="L449" i="2"/>
  <c r="M449" i="2"/>
  <c r="O449" i="2"/>
  <c r="P449" i="2"/>
  <c r="H450" i="2"/>
  <c r="I450" i="2"/>
  <c r="J450" i="2"/>
  <c r="K450" i="2"/>
  <c r="L450" i="2"/>
  <c r="M450" i="2"/>
  <c r="O450" i="2"/>
  <c r="P450" i="2"/>
  <c r="H451" i="2"/>
  <c r="I451" i="2"/>
  <c r="J451" i="2"/>
  <c r="K451" i="2"/>
  <c r="L451" i="2"/>
  <c r="M451" i="2"/>
  <c r="O451" i="2"/>
  <c r="P451" i="2"/>
  <c r="H452" i="2"/>
  <c r="I452" i="2"/>
  <c r="J452" i="2"/>
  <c r="K452" i="2"/>
  <c r="L452" i="2"/>
  <c r="M452" i="2"/>
  <c r="O452" i="2"/>
  <c r="P452" i="2"/>
  <c r="H453" i="2"/>
  <c r="I453" i="2"/>
  <c r="J453" i="2"/>
  <c r="K453" i="2"/>
  <c r="L453" i="2"/>
  <c r="M453" i="2"/>
  <c r="O453" i="2"/>
  <c r="P453" i="2"/>
  <c r="H454" i="2"/>
  <c r="I454" i="2"/>
  <c r="J454" i="2"/>
  <c r="K454" i="2"/>
  <c r="L454" i="2"/>
  <c r="M454" i="2"/>
  <c r="O454" i="2"/>
  <c r="P454" i="2"/>
  <c r="H455" i="2"/>
  <c r="I455" i="2"/>
  <c r="J455" i="2"/>
  <c r="K455" i="2"/>
  <c r="L455" i="2"/>
  <c r="M455" i="2"/>
  <c r="O455" i="2"/>
  <c r="P455" i="2"/>
  <c r="H456" i="2"/>
  <c r="I456" i="2"/>
  <c r="J456" i="2"/>
  <c r="K456" i="2"/>
  <c r="L456" i="2"/>
  <c r="M456" i="2"/>
  <c r="O456" i="2"/>
  <c r="P456" i="2"/>
  <c r="H457" i="2"/>
  <c r="I457" i="2"/>
  <c r="J457" i="2"/>
  <c r="K457" i="2"/>
  <c r="L457" i="2"/>
  <c r="M457" i="2"/>
  <c r="O457" i="2"/>
  <c r="P457" i="2"/>
  <c r="H458" i="2"/>
  <c r="I458" i="2"/>
  <c r="J458" i="2"/>
  <c r="K458" i="2"/>
  <c r="L458" i="2"/>
  <c r="M458" i="2"/>
  <c r="O458" i="2"/>
  <c r="P458" i="2"/>
  <c r="H459" i="2"/>
  <c r="I459" i="2"/>
  <c r="J459" i="2"/>
  <c r="K459" i="2"/>
  <c r="L459" i="2"/>
  <c r="M459" i="2"/>
  <c r="O459" i="2"/>
  <c r="P459" i="2"/>
  <c r="H460" i="2"/>
  <c r="I460" i="2"/>
  <c r="J460" i="2"/>
  <c r="K460" i="2"/>
  <c r="L460" i="2"/>
  <c r="M460" i="2"/>
  <c r="O460" i="2"/>
  <c r="P460" i="2"/>
  <c r="H461" i="2"/>
  <c r="I461" i="2"/>
  <c r="J461" i="2"/>
  <c r="K461" i="2"/>
  <c r="L461" i="2"/>
  <c r="M461" i="2"/>
  <c r="O461" i="2"/>
  <c r="P461" i="2"/>
  <c r="H462" i="2"/>
  <c r="I462" i="2"/>
  <c r="J462" i="2"/>
  <c r="K462" i="2"/>
  <c r="L462" i="2"/>
  <c r="M462" i="2"/>
  <c r="O462" i="2"/>
  <c r="P462" i="2"/>
  <c r="H463" i="2"/>
  <c r="I463" i="2"/>
  <c r="J463" i="2"/>
  <c r="K463" i="2"/>
  <c r="L463" i="2"/>
  <c r="M463" i="2"/>
  <c r="O463" i="2"/>
  <c r="P463" i="2"/>
  <c r="H464" i="2"/>
  <c r="I464" i="2"/>
  <c r="J464" i="2"/>
  <c r="K464" i="2"/>
  <c r="L464" i="2"/>
  <c r="M464" i="2"/>
  <c r="O464" i="2"/>
  <c r="P464" i="2"/>
  <c r="H465" i="2"/>
  <c r="I465" i="2"/>
  <c r="J465" i="2"/>
  <c r="K465" i="2"/>
  <c r="L465" i="2"/>
  <c r="M465" i="2"/>
  <c r="O465" i="2"/>
  <c r="P465" i="2"/>
  <c r="H466" i="2"/>
  <c r="I466" i="2"/>
  <c r="J466" i="2"/>
  <c r="K466" i="2"/>
  <c r="L466" i="2"/>
  <c r="M466" i="2"/>
  <c r="O466" i="2"/>
  <c r="P466" i="2"/>
  <c r="H467" i="2"/>
  <c r="I467" i="2"/>
  <c r="J467" i="2"/>
  <c r="K467" i="2"/>
  <c r="L467" i="2"/>
  <c r="M467" i="2"/>
  <c r="O467" i="2"/>
  <c r="P467" i="2"/>
  <c r="H468" i="2"/>
  <c r="I468" i="2"/>
  <c r="J468" i="2"/>
  <c r="K468" i="2"/>
  <c r="L468" i="2"/>
  <c r="M468" i="2"/>
  <c r="O468" i="2"/>
  <c r="P468" i="2"/>
  <c r="H469" i="2"/>
  <c r="I469" i="2"/>
  <c r="J469" i="2"/>
  <c r="K469" i="2"/>
  <c r="L469" i="2"/>
  <c r="M469" i="2"/>
  <c r="O469" i="2"/>
  <c r="P469" i="2"/>
  <c r="H470" i="2"/>
  <c r="I470" i="2"/>
  <c r="J470" i="2"/>
  <c r="K470" i="2"/>
  <c r="L470" i="2"/>
  <c r="M470" i="2"/>
  <c r="O470" i="2"/>
  <c r="P470" i="2"/>
  <c r="H471" i="2"/>
  <c r="I471" i="2"/>
  <c r="J471" i="2"/>
  <c r="K471" i="2"/>
  <c r="L471" i="2"/>
  <c r="M471" i="2"/>
  <c r="O471" i="2"/>
  <c r="P471" i="2"/>
  <c r="H472" i="2"/>
  <c r="I472" i="2"/>
  <c r="J472" i="2"/>
  <c r="K472" i="2"/>
  <c r="L472" i="2"/>
  <c r="M472" i="2"/>
  <c r="O472" i="2"/>
  <c r="P472" i="2"/>
  <c r="H473" i="2"/>
  <c r="I473" i="2"/>
  <c r="J473" i="2"/>
  <c r="K473" i="2"/>
  <c r="L473" i="2"/>
  <c r="M473" i="2"/>
  <c r="O473" i="2"/>
  <c r="P473" i="2"/>
  <c r="H474" i="2"/>
  <c r="I474" i="2"/>
  <c r="J474" i="2"/>
  <c r="K474" i="2"/>
  <c r="L474" i="2"/>
  <c r="M474" i="2"/>
  <c r="O474" i="2"/>
  <c r="P474" i="2"/>
  <c r="H475" i="2"/>
  <c r="I475" i="2"/>
  <c r="J475" i="2"/>
  <c r="K475" i="2"/>
  <c r="L475" i="2"/>
  <c r="M475" i="2"/>
  <c r="O475" i="2"/>
  <c r="P475" i="2"/>
  <c r="H476" i="2"/>
  <c r="I476" i="2"/>
  <c r="J476" i="2"/>
  <c r="K476" i="2"/>
  <c r="L476" i="2"/>
  <c r="M476" i="2"/>
  <c r="O476" i="2"/>
  <c r="P476" i="2"/>
  <c r="H477" i="2"/>
  <c r="I477" i="2"/>
  <c r="J477" i="2"/>
  <c r="K477" i="2"/>
  <c r="L477" i="2"/>
  <c r="M477" i="2"/>
  <c r="O477" i="2"/>
  <c r="P477" i="2"/>
  <c r="H478" i="2"/>
  <c r="I478" i="2"/>
  <c r="J478" i="2"/>
  <c r="K478" i="2"/>
  <c r="L478" i="2"/>
  <c r="M478" i="2"/>
  <c r="O478" i="2"/>
  <c r="P478" i="2"/>
  <c r="H479" i="2"/>
  <c r="I479" i="2"/>
  <c r="J479" i="2"/>
  <c r="K479" i="2"/>
  <c r="L479" i="2"/>
  <c r="M479" i="2"/>
  <c r="O479" i="2"/>
  <c r="P479" i="2"/>
  <c r="H480" i="2"/>
  <c r="I480" i="2"/>
  <c r="J480" i="2"/>
  <c r="K480" i="2"/>
  <c r="L480" i="2"/>
  <c r="M480" i="2"/>
  <c r="O480" i="2"/>
  <c r="P480" i="2"/>
  <c r="H481" i="2"/>
  <c r="I481" i="2"/>
  <c r="J481" i="2"/>
  <c r="K481" i="2"/>
  <c r="L481" i="2"/>
  <c r="M481" i="2"/>
  <c r="O481" i="2"/>
  <c r="P481" i="2"/>
  <c r="H482" i="2"/>
  <c r="I482" i="2"/>
  <c r="J482" i="2"/>
  <c r="K482" i="2"/>
  <c r="L482" i="2"/>
  <c r="M482" i="2"/>
  <c r="O482" i="2"/>
  <c r="P482" i="2"/>
  <c r="H483" i="2"/>
  <c r="I483" i="2"/>
  <c r="J483" i="2"/>
  <c r="K483" i="2"/>
  <c r="L483" i="2"/>
  <c r="M483" i="2"/>
  <c r="O483" i="2"/>
  <c r="P483" i="2"/>
  <c r="H484" i="2"/>
  <c r="I484" i="2"/>
  <c r="J484" i="2"/>
  <c r="K484" i="2"/>
  <c r="L484" i="2"/>
  <c r="M484" i="2"/>
  <c r="O484" i="2"/>
  <c r="P484" i="2"/>
  <c r="H485" i="2"/>
  <c r="I485" i="2"/>
  <c r="J485" i="2"/>
  <c r="K485" i="2"/>
  <c r="L485" i="2"/>
  <c r="M485" i="2"/>
  <c r="O485" i="2"/>
  <c r="P485" i="2"/>
  <c r="H486" i="2"/>
  <c r="I486" i="2"/>
  <c r="J486" i="2"/>
  <c r="K486" i="2"/>
  <c r="L486" i="2"/>
  <c r="M486" i="2"/>
  <c r="O486" i="2"/>
  <c r="P486" i="2"/>
  <c r="H487" i="2"/>
  <c r="I487" i="2"/>
  <c r="J487" i="2"/>
  <c r="K487" i="2"/>
  <c r="L487" i="2"/>
  <c r="M487" i="2"/>
  <c r="O487" i="2"/>
  <c r="P487" i="2"/>
  <c r="H488" i="2"/>
  <c r="I488" i="2"/>
  <c r="J488" i="2"/>
  <c r="K488" i="2"/>
  <c r="L488" i="2"/>
  <c r="M488" i="2"/>
  <c r="O488" i="2"/>
  <c r="P488" i="2"/>
  <c r="H489" i="2"/>
  <c r="I489" i="2"/>
  <c r="J489" i="2"/>
  <c r="K489" i="2"/>
  <c r="L489" i="2"/>
  <c r="M489" i="2"/>
  <c r="O489" i="2"/>
  <c r="P489" i="2"/>
  <c r="H490" i="2"/>
  <c r="I490" i="2"/>
  <c r="J490" i="2"/>
  <c r="K490" i="2"/>
  <c r="L490" i="2"/>
  <c r="M490" i="2"/>
  <c r="O490" i="2"/>
  <c r="P490" i="2"/>
  <c r="H491" i="2"/>
  <c r="I491" i="2"/>
  <c r="J491" i="2"/>
  <c r="K491" i="2"/>
  <c r="L491" i="2"/>
  <c r="M491" i="2"/>
  <c r="O491" i="2"/>
  <c r="P491" i="2"/>
  <c r="H492" i="2"/>
  <c r="I492" i="2"/>
  <c r="J492" i="2"/>
  <c r="K492" i="2"/>
  <c r="L492" i="2"/>
  <c r="M492" i="2"/>
  <c r="O492" i="2"/>
  <c r="P492" i="2"/>
  <c r="H493" i="2"/>
  <c r="I493" i="2"/>
  <c r="J493" i="2"/>
  <c r="K493" i="2"/>
  <c r="L493" i="2"/>
  <c r="M493" i="2"/>
  <c r="O493" i="2"/>
  <c r="P493" i="2"/>
  <c r="H494" i="2"/>
  <c r="I494" i="2"/>
  <c r="J494" i="2"/>
  <c r="K494" i="2"/>
  <c r="L494" i="2"/>
  <c r="M494" i="2"/>
  <c r="O494" i="2"/>
  <c r="P494" i="2"/>
  <c r="H495" i="2"/>
  <c r="I495" i="2"/>
  <c r="J495" i="2"/>
  <c r="K495" i="2"/>
  <c r="L495" i="2"/>
  <c r="M495" i="2"/>
  <c r="O495" i="2"/>
  <c r="P495" i="2"/>
  <c r="H496" i="2"/>
  <c r="I496" i="2"/>
  <c r="J496" i="2"/>
  <c r="K496" i="2"/>
  <c r="L496" i="2"/>
  <c r="M496" i="2"/>
  <c r="O496" i="2"/>
  <c r="P496" i="2"/>
  <c r="H497" i="2"/>
  <c r="I497" i="2"/>
  <c r="J497" i="2"/>
  <c r="K497" i="2"/>
  <c r="L497" i="2"/>
  <c r="M497" i="2"/>
  <c r="O497" i="2"/>
  <c r="P497" i="2"/>
  <c r="H498" i="2"/>
  <c r="I498" i="2"/>
  <c r="J498" i="2"/>
  <c r="K498" i="2"/>
  <c r="L498" i="2"/>
  <c r="M498" i="2"/>
  <c r="O498" i="2"/>
  <c r="P498" i="2"/>
  <c r="H499" i="2"/>
  <c r="I499" i="2"/>
  <c r="J499" i="2"/>
  <c r="K499" i="2"/>
  <c r="L499" i="2"/>
  <c r="M499" i="2"/>
  <c r="O499" i="2"/>
  <c r="P499" i="2"/>
  <c r="H500" i="2"/>
  <c r="I500" i="2"/>
  <c r="J500" i="2"/>
  <c r="K500" i="2"/>
  <c r="L500" i="2"/>
  <c r="M500" i="2"/>
  <c r="O500" i="2"/>
  <c r="P500" i="2"/>
  <c r="H501" i="2"/>
  <c r="I501" i="2"/>
  <c r="J501" i="2"/>
  <c r="K501" i="2"/>
  <c r="L501" i="2"/>
  <c r="M501" i="2"/>
  <c r="O501" i="2"/>
  <c r="P501" i="2"/>
  <c r="H502" i="2"/>
  <c r="I502" i="2"/>
  <c r="J502" i="2"/>
  <c r="K502" i="2"/>
  <c r="L502" i="2"/>
  <c r="M502" i="2"/>
  <c r="O502" i="2"/>
  <c r="P502" i="2"/>
  <c r="H503" i="2"/>
  <c r="I503" i="2"/>
  <c r="J503" i="2"/>
  <c r="K503" i="2"/>
  <c r="L503" i="2"/>
  <c r="M503" i="2"/>
  <c r="O503" i="2"/>
  <c r="P503" i="2"/>
  <c r="H504" i="2"/>
  <c r="I504" i="2"/>
  <c r="J504" i="2"/>
  <c r="K504" i="2"/>
  <c r="L504" i="2"/>
  <c r="M504" i="2"/>
  <c r="O504" i="2"/>
  <c r="P504" i="2"/>
  <c r="H505" i="2"/>
  <c r="I505" i="2"/>
  <c r="J505" i="2"/>
  <c r="K505" i="2"/>
  <c r="L505" i="2"/>
  <c r="M505" i="2"/>
  <c r="O505" i="2"/>
  <c r="P505" i="2"/>
  <c r="H506" i="2"/>
  <c r="I506" i="2"/>
  <c r="J506" i="2"/>
  <c r="K506" i="2"/>
  <c r="L506" i="2"/>
  <c r="M506" i="2"/>
  <c r="O506" i="2"/>
  <c r="P506" i="2"/>
  <c r="H507" i="2"/>
  <c r="I507" i="2"/>
  <c r="J507" i="2"/>
  <c r="K507" i="2"/>
  <c r="L507" i="2"/>
  <c r="M507" i="2"/>
  <c r="O507" i="2"/>
  <c r="P507" i="2"/>
  <c r="H508" i="2"/>
  <c r="I508" i="2"/>
  <c r="J508" i="2"/>
  <c r="K508" i="2"/>
  <c r="L508" i="2"/>
  <c r="M508" i="2"/>
  <c r="O508" i="2"/>
  <c r="P508" i="2"/>
  <c r="H509" i="2"/>
  <c r="I509" i="2"/>
  <c r="J509" i="2"/>
  <c r="K509" i="2"/>
  <c r="L509" i="2"/>
  <c r="M509" i="2"/>
  <c r="O509" i="2"/>
  <c r="P509" i="2"/>
  <c r="H510" i="2"/>
  <c r="I510" i="2"/>
  <c r="J510" i="2"/>
  <c r="K510" i="2"/>
  <c r="L510" i="2"/>
  <c r="M510" i="2"/>
  <c r="O510" i="2"/>
  <c r="P510" i="2"/>
  <c r="H511" i="2"/>
  <c r="I511" i="2"/>
  <c r="J511" i="2"/>
  <c r="K511" i="2"/>
  <c r="L511" i="2"/>
  <c r="M511" i="2"/>
  <c r="O511" i="2"/>
  <c r="P511" i="2"/>
  <c r="H512" i="2"/>
  <c r="I512" i="2"/>
  <c r="J512" i="2"/>
  <c r="K512" i="2"/>
  <c r="L512" i="2"/>
  <c r="M512" i="2"/>
  <c r="O512" i="2"/>
  <c r="P512" i="2"/>
  <c r="H513" i="2"/>
  <c r="I513" i="2"/>
  <c r="J513" i="2"/>
  <c r="K513" i="2"/>
  <c r="L513" i="2"/>
  <c r="M513" i="2"/>
  <c r="O513" i="2"/>
  <c r="P513" i="2"/>
  <c r="H514" i="2"/>
  <c r="I514" i="2"/>
  <c r="J514" i="2"/>
  <c r="K514" i="2"/>
  <c r="L514" i="2"/>
  <c r="M514" i="2"/>
  <c r="O514" i="2"/>
  <c r="P514" i="2"/>
  <c r="H515" i="2"/>
  <c r="I515" i="2"/>
  <c r="J515" i="2"/>
  <c r="K515" i="2"/>
  <c r="L515" i="2"/>
  <c r="M515" i="2"/>
  <c r="O515" i="2"/>
  <c r="P515" i="2"/>
  <c r="H516" i="2"/>
  <c r="I516" i="2"/>
  <c r="J516" i="2"/>
  <c r="K516" i="2"/>
  <c r="L516" i="2"/>
  <c r="M516" i="2"/>
  <c r="O516" i="2"/>
  <c r="P516" i="2"/>
  <c r="H517" i="2"/>
  <c r="I517" i="2"/>
  <c r="J517" i="2"/>
  <c r="K517" i="2"/>
  <c r="L517" i="2"/>
  <c r="M517" i="2"/>
  <c r="O517" i="2"/>
  <c r="P517" i="2"/>
  <c r="H518" i="2"/>
  <c r="I518" i="2"/>
  <c r="J518" i="2"/>
  <c r="K518" i="2"/>
  <c r="L518" i="2"/>
  <c r="M518" i="2"/>
  <c r="O518" i="2"/>
  <c r="P518" i="2"/>
  <c r="H519" i="2"/>
  <c r="I519" i="2"/>
  <c r="J519" i="2"/>
  <c r="K519" i="2"/>
  <c r="L519" i="2"/>
  <c r="M519" i="2"/>
  <c r="O519" i="2"/>
  <c r="P519" i="2"/>
  <c r="H520" i="2"/>
  <c r="I520" i="2"/>
  <c r="J520" i="2"/>
  <c r="K520" i="2"/>
  <c r="L520" i="2"/>
  <c r="M520" i="2"/>
  <c r="O520" i="2"/>
  <c r="P520" i="2"/>
  <c r="H521" i="2"/>
  <c r="I521" i="2"/>
  <c r="J521" i="2"/>
  <c r="K521" i="2"/>
  <c r="L521" i="2"/>
  <c r="M521" i="2"/>
  <c r="O521" i="2"/>
  <c r="P521" i="2"/>
  <c r="H522" i="2"/>
  <c r="I522" i="2"/>
  <c r="J522" i="2"/>
  <c r="K522" i="2"/>
  <c r="L522" i="2"/>
  <c r="M522" i="2"/>
  <c r="O522" i="2"/>
  <c r="P522" i="2"/>
  <c r="H523" i="2"/>
  <c r="I523" i="2"/>
  <c r="J523" i="2"/>
  <c r="K523" i="2"/>
  <c r="L523" i="2"/>
  <c r="M523" i="2"/>
  <c r="O523" i="2"/>
  <c r="P523" i="2"/>
  <c r="H524" i="2"/>
  <c r="I524" i="2"/>
  <c r="J524" i="2"/>
  <c r="K524" i="2"/>
  <c r="L524" i="2"/>
  <c r="M524" i="2"/>
  <c r="O524" i="2"/>
  <c r="P524" i="2"/>
  <c r="H525" i="2"/>
  <c r="I525" i="2"/>
  <c r="J525" i="2"/>
  <c r="K525" i="2"/>
  <c r="L525" i="2"/>
  <c r="M525" i="2"/>
  <c r="O525" i="2"/>
  <c r="P525" i="2"/>
  <c r="H526" i="2"/>
  <c r="I526" i="2"/>
  <c r="J526" i="2"/>
  <c r="K526" i="2"/>
  <c r="L526" i="2"/>
  <c r="M526" i="2"/>
  <c r="O526" i="2"/>
  <c r="P526" i="2"/>
  <c r="H527" i="2"/>
  <c r="I527" i="2"/>
  <c r="J527" i="2"/>
  <c r="K527" i="2"/>
  <c r="L527" i="2"/>
  <c r="M527" i="2"/>
  <c r="O527" i="2"/>
  <c r="P527" i="2"/>
  <c r="H528" i="2"/>
  <c r="I528" i="2"/>
  <c r="J528" i="2"/>
  <c r="K528" i="2"/>
  <c r="L528" i="2"/>
  <c r="M528" i="2"/>
  <c r="O528" i="2"/>
  <c r="P528" i="2"/>
  <c r="H529" i="2"/>
  <c r="I529" i="2"/>
  <c r="J529" i="2"/>
  <c r="K529" i="2"/>
  <c r="L529" i="2"/>
  <c r="M529" i="2"/>
  <c r="O529" i="2"/>
  <c r="P529" i="2"/>
  <c r="H530" i="2"/>
  <c r="I530" i="2"/>
  <c r="J530" i="2"/>
  <c r="K530" i="2"/>
  <c r="L530" i="2"/>
  <c r="M530" i="2"/>
  <c r="O530" i="2"/>
  <c r="P530" i="2"/>
  <c r="H531" i="2"/>
  <c r="I531" i="2"/>
  <c r="J531" i="2"/>
  <c r="K531" i="2"/>
  <c r="L531" i="2"/>
  <c r="M531" i="2"/>
  <c r="O531" i="2"/>
  <c r="P531" i="2"/>
  <c r="H532" i="2"/>
  <c r="I532" i="2"/>
  <c r="J532" i="2"/>
  <c r="K532" i="2"/>
  <c r="L532" i="2"/>
  <c r="M532" i="2"/>
  <c r="O532" i="2"/>
  <c r="P532" i="2"/>
  <c r="H533" i="2"/>
  <c r="I533" i="2"/>
  <c r="J533" i="2"/>
  <c r="K533" i="2"/>
  <c r="L533" i="2"/>
  <c r="M533" i="2"/>
  <c r="O533" i="2"/>
  <c r="P533" i="2"/>
  <c r="H534" i="2"/>
  <c r="I534" i="2"/>
  <c r="J534" i="2"/>
  <c r="K534" i="2"/>
  <c r="L534" i="2"/>
  <c r="M534" i="2"/>
  <c r="O534" i="2"/>
  <c r="P534" i="2"/>
  <c r="H535" i="2"/>
  <c r="I535" i="2"/>
  <c r="J535" i="2"/>
  <c r="K535" i="2"/>
  <c r="L535" i="2"/>
  <c r="M535" i="2"/>
  <c r="O535" i="2"/>
  <c r="P535" i="2"/>
  <c r="H536" i="2"/>
  <c r="I536" i="2"/>
  <c r="J536" i="2"/>
  <c r="K536" i="2"/>
  <c r="L536" i="2"/>
  <c r="M536" i="2"/>
  <c r="O536" i="2"/>
  <c r="P536" i="2"/>
  <c r="H537" i="2"/>
  <c r="I537" i="2"/>
  <c r="J537" i="2"/>
  <c r="K537" i="2"/>
  <c r="L537" i="2"/>
  <c r="M537" i="2"/>
  <c r="O537" i="2"/>
  <c r="P537" i="2"/>
  <c r="H538" i="2"/>
  <c r="I538" i="2"/>
  <c r="J538" i="2"/>
  <c r="K538" i="2"/>
  <c r="L538" i="2"/>
  <c r="M538" i="2"/>
  <c r="O538" i="2"/>
  <c r="P538" i="2"/>
  <c r="H539" i="2"/>
  <c r="I539" i="2"/>
  <c r="J539" i="2"/>
  <c r="K539" i="2"/>
  <c r="L539" i="2"/>
  <c r="M539" i="2"/>
  <c r="O539" i="2"/>
  <c r="P539" i="2"/>
  <c r="H540" i="2"/>
  <c r="I540" i="2"/>
  <c r="J540" i="2"/>
  <c r="K540" i="2"/>
  <c r="L540" i="2"/>
  <c r="M540" i="2"/>
  <c r="O540" i="2"/>
  <c r="P540" i="2"/>
  <c r="H541" i="2"/>
  <c r="I541" i="2"/>
  <c r="J541" i="2"/>
  <c r="K541" i="2"/>
  <c r="L541" i="2"/>
  <c r="M541" i="2"/>
  <c r="O541" i="2"/>
  <c r="P541" i="2"/>
  <c r="H542" i="2"/>
  <c r="I542" i="2"/>
  <c r="J542" i="2"/>
  <c r="K542" i="2"/>
  <c r="L542" i="2"/>
  <c r="M542" i="2"/>
  <c r="O542" i="2"/>
  <c r="P542" i="2"/>
  <c r="H543" i="2"/>
  <c r="I543" i="2"/>
  <c r="J543" i="2"/>
  <c r="K543" i="2"/>
  <c r="L543" i="2"/>
  <c r="M543" i="2"/>
  <c r="O543" i="2"/>
  <c r="P543" i="2"/>
  <c r="H544" i="2"/>
  <c r="I544" i="2"/>
  <c r="J544" i="2"/>
  <c r="K544" i="2"/>
  <c r="L544" i="2"/>
  <c r="M544" i="2"/>
  <c r="O544" i="2"/>
  <c r="P544" i="2"/>
  <c r="H545" i="2"/>
  <c r="I545" i="2"/>
  <c r="J545" i="2"/>
  <c r="K545" i="2"/>
  <c r="L545" i="2"/>
  <c r="M545" i="2"/>
  <c r="O545" i="2"/>
  <c r="P545" i="2"/>
  <c r="H546" i="2"/>
  <c r="I546" i="2"/>
  <c r="J546" i="2"/>
  <c r="K546" i="2"/>
  <c r="L546" i="2"/>
  <c r="M546" i="2"/>
  <c r="O546" i="2"/>
  <c r="P546" i="2"/>
  <c r="H547" i="2"/>
  <c r="I547" i="2"/>
  <c r="J547" i="2"/>
  <c r="K547" i="2"/>
  <c r="L547" i="2"/>
  <c r="M547" i="2"/>
  <c r="O547" i="2"/>
  <c r="P547" i="2"/>
  <c r="H548" i="2"/>
  <c r="I548" i="2"/>
  <c r="J548" i="2"/>
  <c r="K548" i="2"/>
  <c r="L548" i="2"/>
  <c r="M548" i="2"/>
  <c r="O548" i="2"/>
  <c r="P548" i="2"/>
  <c r="H549" i="2"/>
  <c r="I549" i="2"/>
  <c r="J549" i="2"/>
  <c r="K549" i="2"/>
  <c r="L549" i="2"/>
  <c r="M549" i="2"/>
  <c r="O549" i="2"/>
  <c r="P549" i="2"/>
  <c r="H550" i="2"/>
  <c r="I550" i="2"/>
  <c r="J550" i="2"/>
  <c r="K550" i="2"/>
  <c r="L550" i="2"/>
  <c r="M550" i="2"/>
  <c r="O550" i="2"/>
  <c r="P550" i="2"/>
  <c r="H551" i="2"/>
  <c r="I551" i="2"/>
  <c r="J551" i="2"/>
  <c r="K551" i="2"/>
  <c r="L551" i="2"/>
  <c r="M551" i="2"/>
  <c r="O551" i="2"/>
  <c r="P551" i="2"/>
  <c r="H552" i="2"/>
  <c r="I552" i="2"/>
  <c r="J552" i="2"/>
  <c r="K552" i="2"/>
  <c r="L552" i="2"/>
  <c r="M552" i="2"/>
  <c r="O552" i="2"/>
  <c r="P552" i="2"/>
  <c r="H553" i="2"/>
  <c r="I553" i="2"/>
  <c r="J553" i="2"/>
  <c r="K553" i="2"/>
  <c r="L553" i="2"/>
  <c r="M553" i="2"/>
  <c r="O553" i="2"/>
  <c r="P553" i="2"/>
  <c r="H554" i="2"/>
  <c r="I554" i="2"/>
  <c r="J554" i="2"/>
  <c r="K554" i="2"/>
  <c r="L554" i="2"/>
  <c r="M554" i="2"/>
  <c r="O554" i="2"/>
  <c r="P554" i="2"/>
  <c r="H555" i="2"/>
  <c r="I555" i="2"/>
  <c r="J555" i="2"/>
  <c r="K555" i="2"/>
  <c r="L555" i="2"/>
  <c r="M555" i="2"/>
  <c r="O555" i="2"/>
  <c r="P555" i="2"/>
  <c r="H556" i="2"/>
  <c r="I556" i="2"/>
  <c r="J556" i="2"/>
  <c r="K556" i="2"/>
  <c r="L556" i="2"/>
  <c r="M556" i="2"/>
  <c r="O556" i="2"/>
  <c r="P556" i="2"/>
  <c r="H557" i="2"/>
  <c r="I557" i="2"/>
  <c r="J557" i="2"/>
  <c r="K557" i="2"/>
  <c r="L557" i="2"/>
  <c r="M557" i="2"/>
  <c r="O557" i="2"/>
  <c r="P557" i="2"/>
  <c r="H558" i="2"/>
  <c r="I558" i="2"/>
  <c r="J558" i="2"/>
  <c r="K558" i="2"/>
  <c r="L558" i="2"/>
  <c r="M558" i="2"/>
  <c r="O558" i="2"/>
  <c r="P558" i="2"/>
  <c r="H559" i="2"/>
  <c r="I559" i="2"/>
  <c r="J559" i="2"/>
  <c r="K559" i="2"/>
  <c r="L559" i="2"/>
  <c r="M559" i="2"/>
  <c r="O559" i="2"/>
  <c r="P559" i="2"/>
  <c r="H560" i="2"/>
  <c r="I560" i="2"/>
  <c r="J560" i="2"/>
  <c r="K560" i="2"/>
  <c r="L560" i="2"/>
  <c r="M560" i="2"/>
  <c r="O560" i="2"/>
  <c r="P560" i="2"/>
  <c r="H561" i="2"/>
  <c r="I561" i="2"/>
  <c r="J561" i="2"/>
  <c r="K561" i="2"/>
  <c r="L561" i="2"/>
  <c r="M561" i="2"/>
  <c r="O561" i="2"/>
  <c r="P561" i="2"/>
  <c r="H562" i="2"/>
  <c r="I562" i="2"/>
  <c r="J562" i="2"/>
  <c r="K562" i="2"/>
  <c r="L562" i="2"/>
  <c r="M562" i="2"/>
  <c r="O562" i="2"/>
  <c r="P562" i="2"/>
  <c r="H563" i="2"/>
  <c r="I563" i="2"/>
  <c r="J563" i="2"/>
  <c r="K563" i="2"/>
  <c r="L563" i="2"/>
  <c r="M563" i="2"/>
  <c r="O563" i="2"/>
  <c r="P563" i="2"/>
  <c r="H564" i="2"/>
  <c r="I564" i="2"/>
  <c r="J564" i="2"/>
  <c r="K564" i="2"/>
  <c r="L564" i="2"/>
  <c r="M564" i="2"/>
  <c r="O564" i="2"/>
  <c r="P564" i="2"/>
  <c r="H565" i="2"/>
  <c r="I565" i="2"/>
  <c r="J565" i="2"/>
  <c r="K565" i="2"/>
  <c r="L565" i="2"/>
  <c r="M565" i="2"/>
  <c r="O565" i="2"/>
  <c r="P565" i="2"/>
  <c r="H566" i="2"/>
  <c r="I566" i="2"/>
  <c r="J566" i="2"/>
  <c r="K566" i="2"/>
  <c r="L566" i="2"/>
  <c r="M566" i="2"/>
  <c r="O566" i="2"/>
  <c r="P566" i="2"/>
  <c r="H567" i="2"/>
  <c r="I567" i="2"/>
  <c r="J567" i="2"/>
  <c r="K567" i="2"/>
  <c r="L567" i="2"/>
  <c r="M567" i="2"/>
  <c r="O567" i="2"/>
  <c r="P567" i="2"/>
  <c r="H568" i="2"/>
  <c r="I568" i="2"/>
  <c r="J568" i="2"/>
  <c r="K568" i="2"/>
  <c r="L568" i="2"/>
  <c r="M568" i="2"/>
  <c r="O568" i="2"/>
  <c r="P568" i="2"/>
  <c r="H569" i="2"/>
  <c r="I569" i="2"/>
  <c r="J569" i="2"/>
  <c r="K569" i="2"/>
  <c r="L569" i="2"/>
  <c r="N569" i="2"/>
  <c r="O569" i="2"/>
  <c r="P569" i="2"/>
  <c r="H570" i="2"/>
  <c r="I570" i="2"/>
  <c r="J570" i="2"/>
  <c r="K570" i="2"/>
  <c r="L570" i="2"/>
  <c r="N570" i="2"/>
  <c r="O570" i="2"/>
  <c r="P570" i="2"/>
  <c r="H571" i="2"/>
  <c r="I571" i="2"/>
  <c r="J571" i="2"/>
  <c r="K571" i="2"/>
  <c r="L571" i="2"/>
  <c r="N571" i="2"/>
  <c r="O571" i="2"/>
  <c r="P571" i="2"/>
  <c r="H572" i="2"/>
  <c r="I572" i="2"/>
  <c r="J572" i="2"/>
  <c r="K572" i="2"/>
  <c r="L572" i="2"/>
  <c r="N572" i="2"/>
  <c r="O572" i="2"/>
  <c r="P572" i="2"/>
  <c r="H573" i="2"/>
  <c r="I573" i="2"/>
  <c r="J573" i="2"/>
  <c r="K573" i="2"/>
  <c r="L573" i="2"/>
  <c r="N573" i="2"/>
  <c r="O573" i="2"/>
  <c r="P573" i="2"/>
  <c r="H574" i="2"/>
  <c r="I574" i="2"/>
  <c r="J574" i="2"/>
  <c r="K574" i="2"/>
  <c r="L574" i="2"/>
  <c r="N574" i="2"/>
  <c r="O574" i="2"/>
  <c r="P574" i="2"/>
  <c r="H575" i="2"/>
  <c r="I575" i="2"/>
  <c r="J575" i="2"/>
  <c r="K575" i="2"/>
  <c r="L575" i="2"/>
  <c r="N575" i="2"/>
  <c r="O575" i="2"/>
  <c r="P575" i="2"/>
  <c r="H576" i="2"/>
  <c r="I576" i="2"/>
  <c r="J576" i="2"/>
  <c r="K576" i="2"/>
  <c r="L576" i="2"/>
  <c r="N576" i="2"/>
  <c r="O576" i="2"/>
  <c r="P576" i="2"/>
  <c r="H577" i="2"/>
  <c r="I577" i="2"/>
  <c r="J577" i="2"/>
  <c r="K577" i="2"/>
  <c r="L577" i="2"/>
  <c r="N577" i="2"/>
  <c r="O577" i="2"/>
  <c r="P577" i="2"/>
  <c r="H578" i="2"/>
  <c r="I578" i="2"/>
  <c r="J578" i="2"/>
  <c r="K578" i="2"/>
  <c r="L578" i="2"/>
  <c r="N578" i="2"/>
  <c r="O578" i="2"/>
  <c r="P578" i="2"/>
  <c r="H579" i="2"/>
  <c r="I579" i="2"/>
  <c r="J579" i="2"/>
  <c r="K579" i="2"/>
  <c r="L579" i="2"/>
  <c r="N579" i="2"/>
  <c r="O579" i="2"/>
  <c r="P579" i="2"/>
  <c r="H580" i="2"/>
  <c r="I580" i="2"/>
  <c r="J580" i="2"/>
  <c r="K580" i="2"/>
  <c r="L580" i="2"/>
  <c r="N580" i="2"/>
  <c r="O580" i="2"/>
  <c r="P580" i="2"/>
  <c r="H581" i="2"/>
  <c r="I581" i="2"/>
  <c r="J581" i="2"/>
  <c r="K581" i="2"/>
  <c r="L581" i="2"/>
  <c r="N581" i="2"/>
  <c r="O581" i="2"/>
  <c r="P581" i="2"/>
  <c r="H582" i="2"/>
  <c r="I582" i="2"/>
  <c r="J582" i="2"/>
  <c r="K582" i="2"/>
  <c r="L582" i="2"/>
  <c r="N582" i="2"/>
  <c r="O582" i="2"/>
  <c r="P582" i="2"/>
  <c r="H583" i="2"/>
  <c r="I583" i="2"/>
  <c r="J583" i="2"/>
  <c r="K583" i="2"/>
  <c r="L583" i="2"/>
  <c r="N583" i="2"/>
  <c r="O583" i="2"/>
  <c r="P583" i="2"/>
  <c r="H584" i="2"/>
  <c r="I584" i="2"/>
  <c r="J584" i="2"/>
  <c r="K584" i="2"/>
  <c r="L584" i="2"/>
  <c r="N584" i="2"/>
  <c r="O584" i="2"/>
  <c r="P584" i="2"/>
  <c r="H585" i="2"/>
  <c r="I585" i="2"/>
  <c r="J585" i="2"/>
  <c r="K585" i="2"/>
  <c r="L585" i="2"/>
  <c r="N585" i="2"/>
  <c r="O585" i="2"/>
  <c r="P585" i="2"/>
  <c r="H586" i="2"/>
  <c r="I586" i="2"/>
  <c r="J586" i="2"/>
  <c r="K586" i="2"/>
  <c r="L586" i="2"/>
  <c r="N586" i="2"/>
  <c r="O586" i="2"/>
  <c r="P586" i="2"/>
  <c r="H587" i="2"/>
  <c r="I587" i="2"/>
  <c r="J587" i="2"/>
  <c r="K587" i="2"/>
  <c r="L587" i="2"/>
  <c r="N587" i="2"/>
  <c r="O587" i="2"/>
  <c r="P587" i="2"/>
  <c r="H588" i="2"/>
  <c r="I588" i="2"/>
  <c r="J588" i="2"/>
  <c r="K588" i="2"/>
  <c r="L588" i="2"/>
  <c r="N588" i="2"/>
  <c r="O588" i="2"/>
  <c r="P588" i="2"/>
  <c r="H589" i="2"/>
  <c r="I589" i="2"/>
  <c r="J589" i="2"/>
  <c r="K589" i="2"/>
  <c r="L589" i="2"/>
  <c r="N589" i="2"/>
  <c r="O589" i="2"/>
  <c r="P589" i="2"/>
  <c r="H590" i="2"/>
  <c r="I590" i="2"/>
  <c r="J590" i="2"/>
  <c r="K590" i="2"/>
  <c r="L590" i="2"/>
  <c r="N590" i="2"/>
  <c r="O590" i="2"/>
  <c r="P590" i="2"/>
  <c r="H591" i="2"/>
  <c r="I591" i="2"/>
  <c r="J591" i="2"/>
  <c r="K591" i="2"/>
  <c r="L591" i="2"/>
  <c r="N591" i="2"/>
  <c r="O591" i="2"/>
  <c r="P591" i="2"/>
  <c r="H592" i="2"/>
  <c r="I592" i="2"/>
  <c r="J592" i="2"/>
  <c r="K592" i="2"/>
  <c r="L592" i="2"/>
  <c r="N592" i="2"/>
  <c r="O592" i="2"/>
  <c r="P592" i="2"/>
  <c r="H593" i="2"/>
  <c r="I593" i="2"/>
  <c r="J593" i="2"/>
  <c r="K593" i="2"/>
  <c r="L593" i="2"/>
  <c r="N593" i="2"/>
  <c r="O593" i="2"/>
  <c r="P593" i="2"/>
  <c r="H594" i="2"/>
  <c r="I594" i="2"/>
  <c r="J594" i="2"/>
  <c r="K594" i="2"/>
  <c r="L594" i="2"/>
  <c r="N594" i="2"/>
  <c r="O594" i="2"/>
  <c r="P594" i="2"/>
  <c r="H595" i="2"/>
  <c r="I595" i="2"/>
  <c r="J595" i="2"/>
  <c r="K595" i="2"/>
  <c r="L595" i="2"/>
  <c r="N595" i="2"/>
  <c r="O595" i="2"/>
  <c r="P595" i="2"/>
  <c r="H596" i="2"/>
  <c r="I596" i="2"/>
  <c r="J596" i="2"/>
  <c r="K596" i="2"/>
  <c r="L596" i="2"/>
  <c r="N596" i="2"/>
  <c r="O596" i="2"/>
  <c r="P596" i="2"/>
  <c r="H597" i="2"/>
  <c r="I597" i="2"/>
  <c r="J597" i="2"/>
  <c r="K597" i="2"/>
  <c r="L597" i="2"/>
  <c r="N597" i="2"/>
  <c r="O597" i="2"/>
  <c r="P597" i="2"/>
  <c r="H598" i="2"/>
  <c r="I598" i="2"/>
  <c r="J598" i="2"/>
  <c r="K598" i="2"/>
  <c r="L598" i="2"/>
  <c r="N598" i="2"/>
  <c r="O598" i="2"/>
  <c r="P598" i="2"/>
  <c r="H599" i="2"/>
  <c r="I599" i="2"/>
  <c r="J599" i="2"/>
  <c r="K599" i="2"/>
  <c r="L599" i="2"/>
  <c r="N599" i="2"/>
  <c r="O599" i="2"/>
  <c r="P599" i="2"/>
  <c r="H600" i="2"/>
  <c r="I600" i="2"/>
  <c r="J600" i="2"/>
  <c r="K600" i="2"/>
  <c r="L600" i="2"/>
  <c r="N600" i="2"/>
  <c r="O600" i="2"/>
  <c r="P600" i="2"/>
  <c r="H601" i="2"/>
  <c r="I601" i="2"/>
  <c r="J601" i="2"/>
  <c r="K601" i="2"/>
  <c r="L601" i="2"/>
  <c r="N601" i="2"/>
  <c r="O601" i="2"/>
  <c r="P601" i="2"/>
  <c r="H602" i="2"/>
  <c r="I602" i="2"/>
  <c r="J602" i="2"/>
  <c r="K602" i="2"/>
  <c r="L602" i="2"/>
  <c r="N602" i="2"/>
  <c r="O602" i="2"/>
  <c r="P602" i="2"/>
  <c r="H603" i="2"/>
  <c r="I603" i="2"/>
  <c r="J603" i="2"/>
  <c r="K603" i="2"/>
  <c r="L603" i="2"/>
  <c r="N603" i="2"/>
  <c r="O603" i="2"/>
  <c r="P603" i="2"/>
  <c r="H604" i="2"/>
  <c r="I604" i="2"/>
  <c r="J604" i="2"/>
  <c r="K604" i="2"/>
  <c r="L604" i="2"/>
  <c r="N604" i="2"/>
  <c r="O604" i="2"/>
  <c r="P604" i="2"/>
  <c r="H605" i="2"/>
  <c r="I605" i="2"/>
  <c r="J605" i="2"/>
  <c r="K605" i="2"/>
  <c r="L605" i="2"/>
  <c r="N605" i="2"/>
  <c r="O605" i="2"/>
  <c r="P605" i="2"/>
  <c r="H606" i="2"/>
  <c r="I606" i="2"/>
  <c r="J606" i="2"/>
  <c r="K606" i="2"/>
  <c r="L606" i="2"/>
  <c r="N606" i="2"/>
  <c r="O606" i="2"/>
  <c r="P606" i="2"/>
  <c r="H607" i="2"/>
  <c r="I607" i="2"/>
  <c r="J607" i="2"/>
  <c r="K607" i="2"/>
  <c r="L607" i="2"/>
  <c r="N607" i="2"/>
  <c r="O607" i="2"/>
  <c r="P607" i="2"/>
  <c r="H608" i="2"/>
  <c r="I608" i="2"/>
  <c r="J608" i="2"/>
  <c r="K608" i="2"/>
  <c r="L608" i="2"/>
  <c r="N608" i="2"/>
  <c r="O608" i="2"/>
  <c r="P608" i="2"/>
  <c r="H609" i="2"/>
  <c r="I609" i="2"/>
  <c r="J609" i="2"/>
  <c r="K609" i="2"/>
  <c r="L609" i="2"/>
  <c r="N609" i="2"/>
  <c r="O609" i="2"/>
  <c r="P609" i="2"/>
  <c r="H610" i="2"/>
  <c r="I610" i="2"/>
  <c r="J610" i="2"/>
  <c r="K610" i="2"/>
  <c r="L610" i="2"/>
  <c r="N610" i="2"/>
  <c r="O610" i="2"/>
  <c r="P610" i="2"/>
  <c r="H611" i="2"/>
  <c r="I611" i="2"/>
  <c r="J611" i="2"/>
  <c r="K611" i="2"/>
  <c r="L611" i="2"/>
  <c r="N611" i="2"/>
  <c r="O611" i="2"/>
  <c r="P611" i="2"/>
  <c r="H612" i="2"/>
  <c r="I612" i="2"/>
  <c r="J612" i="2"/>
  <c r="K612" i="2"/>
  <c r="L612" i="2"/>
  <c r="N612" i="2"/>
  <c r="O612" i="2"/>
  <c r="P612" i="2"/>
  <c r="H613" i="2"/>
  <c r="I613" i="2"/>
  <c r="J613" i="2"/>
  <c r="K613" i="2"/>
  <c r="L613" i="2"/>
  <c r="N613" i="2"/>
  <c r="O613" i="2"/>
  <c r="P613" i="2"/>
  <c r="H614" i="2"/>
  <c r="I614" i="2"/>
  <c r="J614" i="2"/>
  <c r="K614" i="2"/>
  <c r="L614" i="2"/>
  <c r="N614" i="2"/>
  <c r="O614" i="2"/>
  <c r="P614" i="2"/>
  <c r="H615" i="2"/>
  <c r="I615" i="2"/>
  <c r="J615" i="2"/>
  <c r="K615" i="2"/>
  <c r="L615" i="2"/>
  <c r="N615" i="2"/>
  <c r="O615" i="2"/>
  <c r="P615" i="2"/>
  <c r="H616" i="2"/>
  <c r="I616" i="2"/>
  <c r="J616" i="2"/>
  <c r="K616" i="2"/>
  <c r="L616" i="2"/>
  <c r="N616" i="2"/>
  <c r="O616" i="2"/>
  <c r="P616" i="2"/>
  <c r="H617" i="2"/>
  <c r="I617" i="2"/>
  <c r="J617" i="2"/>
  <c r="K617" i="2"/>
  <c r="L617" i="2"/>
  <c r="N617" i="2"/>
  <c r="O617" i="2"/>
  <c r="P617" i="2"/>
  <c r="H618" i="2"/>
  <c r="I618" i="2"/>
  <c r="J618" i="2"/>
  <c r="K618" i="2"/>
  <c r="L618" i="2"/>
  <c r="N618" i="2"/>
  <c r="O618" i="2"/>
  <c r="P618" i="2"/>
  <c r="H619" i="2"/>
  <c r="I619" i="2"/>
  <c r="J619" i="2"/>
  <c r="K619" i="2"/>
  <c r="L619" i="2"/>
  <c r="N619" i="2"/>
  <c r="O619" i="2"/>
  <c r="P619" i="2"/>
  <c r="H620" i="2"/>
  <c r="I620" i="2"/>
  <c r="J620" i="2"/>
  <c r="K620" i="2"/>
  <c r="L620" i="2"/>
  <c r="N620" i="2"/>
  <c r="O620" i="2"/>
  <c r="P620" i="2"/>
  <c r="H621" i="2"/>
  <c r="I621" i="2"/>
  <c r="J621" i="2"/>
  <c r="K621" i="2"/>
  <c r="L621" i="2"/>
  <c r="N621" i="2"/>
  <c r="O621" i="2"/>
  <c r="P621" i="2"/>
  <c r="H622" i="2"/>
  <c r="I622" i="2"/>
  <c r="J622" i="2"/>
  <c r="K622" i="2"/>
  <c r="L622" i="2"/>
  <c r="N622" i="2"/>
  <c r="O622" i="2"/>
  <c r="P622" i="2"/>
  <c r="H623" i="2"/>
  <c r="I623" i="2"/>
  <c r="J623" i="2"/>
  <c r="K623" i="2"/>
  <c r="L623" i="2"/>
  <c r="N623" i="2"/>
  <c r="O623" i="2"/>
  <c r="P623" i="2"/>
  <c r="H624" i="2"/>
  <c r="I624" i="2"/>
  <c r="J624" i="2"/>
  <c r="K624" i="2"/>
  <c r="L624" i="2"/>
  <c r="N624" i="2"/>
  <c r="O624" i="2"/>
  <c r="P624" i="2"/>
  <c r="H625" i="2"/>
  <c r="I625" i="2"/>
  <c r="J625" i="2"/>
  <c r="K625" i="2"/>
  <c r="L625" i="2"/>
  <c r="N625" i="2"/>
  <c r="O625" i="2"/>
  <c r="P625" i="2"/>
  <c r="H626" i="2"/>
  <c r="I626" i="2"/>
  <c r="J626" i="2"/>
  <c r="K626" i="2"/>
  <c r="L626" i="2"/>
  <c r="N626" i="2"/>
  <c r="O626" i="2"/>
  <c r="P626" i="2"/>
  <c r="H627" i="2"/>
  <c r="I627" i="2"/>
  <c r="J627" i="2"/>
  <c r="K627" i="2"/>
  <c r="L627" i="2"/>
  <c r="N627" i="2"/>
  <c r="O627" i="2"/>
  <c r="P627" i="2"/>
  <c r="H628" i="2"/>
  <c r="I628" i="2"/>
  <c r="J628" i="2"/>
  <c r="K628" i="2"/>
  <c r="L628" i="2"/>
  <c r="N628" i="2"/>
  <c r="O628" i="2"/>
  <c r="P628" i="2"/>
  <c r="H629" i="2"/>
  <c r="I629" i="2"/>
  <c r="J629" i="2"/>
  <c r="K629" i="2"/>
  <c r="M629" i="2"/>
  <c r="N629" i="2"/>
  <c r="O629" i="2"/>
  <c r="P629" i="2"/>
  <c r="H630" i="2"/>
  <c r="I630" i="2"/>
  <c r="J630" i="2"/>
  <c r="K630" i="2"/>
  <c r="M630" i="2"/>
  <c r="N630" i="2"/>
  <c r="O630" i="2"/>
  <c r="P630" i="2"/>
  <c r="H631" i="2"/>
  <c r="I631" i="2"/>
  <c r="J631" i="2"/>
  <c r="K631" i="2"/>
  <c r="M631" i="2"/>
  <c r="N631" i="2"/>
  <c r="O631" i="2"/>
  <c r="P631" i="2"/>
  <c r="H632" i="2"/>
  <c r="I632" i="2"/>
  <c r="J632" i="2"/>
  <c r="K632" i="2"/>
  <c r="M632" i="2"/>
  <c r="N632" i="2"/>
  <c r="O632" i="2"/>
  <c r="P632" i="2"/>
  <c r="H633" i="2"/>
  <c r="I633" i="2"/>
  <c r="J633" i="2"/>
  <c r="K633" i="2"/>
  <c r="M633" i="2"/>
  <c r="N633" i="2"/>
  <c r="O633" i="2"/>
  <c r="P633" i="2"/>
  <c r="H634" i="2"/>
  <c r="I634" i="2"/>
  <c r="J634" i="2"/>
  <c r="K634" i="2"/>
  <c r="M634" i="2"/>
  <c r="N634" i="2"/>
  <c r="O634" i="2"/>
  <c r="P634" i="2"/>
  <c r="H635" i="2"/>
  <c r="I635" i="2"/>
  <c r="J635" i="2"/>
  <c r="K635" i="2"/>
  <c r="M635" i="2"/>
  <c r="N635" i="2"/>
  <c r="O635" i="2"/>
  <c r="P635" i="2"/>
  <c r="H636" i="2"/>
  <c r="I636" i="2"/>
  <c r="J636" i="2"/>
  <c r="K636" i="2"/>
  <c r="M636" i="2"/>
  <c r="N636" i="2"/>
  <c r="O636" i="2"/>
  <c r="P636" i="2"/>
  <c r="H637" i="2"/>
  <c r="I637" i="2"/>
  <c r="J637" i="2"/>
  <c r="K637" i="2"/>
  <c r="M637" i="2"/>
  <c r="N637" i="2"/>
  <c r="O637" i="2"/>
  <c r="P637" i="2"/>
  <c r="H638" i="2"/>
  <c r="I638" i="2"/>
  <c r="J638" i="2"/>
  <c r="K638" i="2"/>
  <c r="M638" i="2"/>
  <c r="N638" i="2"/>
  <c r="O638" i="2"/>
  <c r="P638" i="2"/>
  <c r="H639" i="2"/>
  <c r="I639" i="2"/>
  <c r="J639" i="2"/>
  <c r="K639" i="2"/>
  <c r="M639" i="2"/>
  <c r="N639" i="2"/>
  <c r="O639" i="2"/>
  <c r="P639" i="2"/>
  <c r="H640" i="2"/>
  <c r="I640" i="2"/>
  <c r="J640" i="2"/>
  <c r="K640" i="2"/>
  <c r="M640" i="2"/>
  <c r="N640" i="2"/>
  <c r="O640" i="2"/>
  <c r="P640" i="2"/>
  <c r="H641" i="2"/>
  <c r="I641" i="2"/>
  <c r="J641" i="2"/>
  <c r="K641" i="2"/>
  <c r="M641" i="2"/>
  <c r="N641" i="2"/>
  <c r="O641" i="2"/>
  <c r="P641" i="2"/>
  <c r="H642" i="2"/>
  <c r="I642" i="2"/>
  <c r="J642" i="2"/>
  <c r="K642" i="2"/>
  <c r="M642" i="2"/>
  <c r="N642" i="2"/>
  <c r="O642" i="2"/>
  <c r="P642" i="2"/>
  <c r="H643" i="2"/>
  <c r="I643" i="2"/>
  <c r="J643" i="2"/>
  <c r="K643" i="2"/>
  <c r="M643" i="2"/>
  <c r="N643" i="2"/>
  <c r="O643" i="2"/>
  <c r="P643" i="2"/>
  <c r="H644" i="2"/>
  <c r="I644" i="2"/>
  <c r="J644" i="2"/>
  <c r="K644" i="2"/>
  <c r="M644" i="2"/>
  <c r="N644" i="2"/>
  <c r="O644" i="2"/>
  <c r="P644" i="2"/>
  <c r="H645" i="2"/>
  <c r="I645" i="2"/>
  <c r="J645" i="2"/>
  <c r="K645" i="2"/>
  <c r="M645" i="2"/>
  <c r="N645" i="2"/>
  <c r="O645" i="2"/>
  <c r="P645" i="2"/>
  <c r="H646" i="2"/>
  <c r="I646" i="2"/>
  <c r="J646" i="2"/>
  <c r="K646" i="2"/>
  <c r="M646" i="2"/>
  <c r="N646" i="2"/>
  <c r="O646" i="2"/>
  <c r="P646" i="2"/>
  <c r="H647" i="2"/>
  <c r="I647" i="2"/>
  <c r="J647" i="2"/>
  <c r="K647" i="2"/>
  <c r="M647" i="2"/>
  <c r="N647" i="2"/>
  <c r="O647" i="2"/>
  <c r="P647" i="2"/>
  <c r="H648" i="2"/>
  <c r="I648" i="2"/>
  <c r="J648" i="2"/>
  <c r="K648" i="2"/>
  <c r="M648" i="2"/>
  <c r="N648" i="2"/>
  <c r="O648" i="2"/>
  <c r="P648" i="2"/>
  <c r="H649" i="2"/>
  <c r="I649" i="2"/>
  <c r="J649" i="2"/>
  <c r="K649" i="2"/>
  <c r="M649" i="2"/>
  <c r="N649" i="2"/>
  <c r="O649" i="2"/>
  <c r="P649" i="2"/>
  <c r="H650" i="2"/>
  <c r="I650" i="2"/>
  <c r="J650" i="2"/>
  <c r="K650" i="2"/>
  <c r="M650" i="2"/>
  <c r="N650" i="2"/>
  <c r="O650" i="2"/>
  <c r="P650" i="2"/>
  <c r="H651" i="2"/>
  <c r="I651" i="2"/>
  <c r="J651" i="2"/>
  <c r="K651" i="2"/>
  <c r="M651" i="2"/>
  <c r="N651" i="2"/>
  <c r="O651" i="2"/>
  <c r="P651" i="2"/>
  <c r="H652" i="2"/>
  <c r="I652" i="2"/>
  <c r="J652" i="2"/>
  <c r="K652" i="2"/>
  <c r="M652" i="2"/>
  <c r="N652" i="2"/>
  <c r="O652" i="2"/>
  <c r="P652" i="2"/>
  <c r="H653" i="2"/>
  <c r="I653" i="2"/>
  <c r="J653" i="2"/>
  <c r="K653" i="2"/>
  <c r="M653" i="2"/>
  <c r="N653" i="2"/>
  <c r="O653" i="2"/>
  <c r="P653" i="2"/>
  <c r="H654" i="2"/>
  <c r="I654" i="2"/>
  <c r="J654" i="2"/>
  <c r="K654" i="2"/>
  <c r="M654" i="2"/>
  <c r="N654" i="2"/>
  <c r="O654" i="2"/>
  <c r="P654" i="2"/>
  <c r="H655" i="2"/>
  <c r="I655" i="2"/>
  <c r="J655" i="2"/>
  <c r="K655" i="2"/>
  <c r="M655" i="2"/>
  <c r="N655" i="2"/>
  <c r="O655" i="2"/>
  <c r="P655" i="2"/>
  <c r="H656" i="2"/>
  <c r="I656" i="2"/>
  <c r="J656" i="2"/>
  <c r="K656" i="2"/>
  <c r="M656" i="2"/>
  <c r="N656" i="2"/>
  <c r="O656" i="2"/>
  <c r="P656" i="2"/>
  <c r="H657" i="2"/>
  <c r="I657" i="2"/>
  <c r="J657" i="2"/>
  <c r="K657" i="2"/>
  <c r="M657" i="2"/>
  <c r="N657" i="2"/>
  <c r="O657" i="2"/>
  <c r="P657" i="2"/>
  <c r="H658" i="2"/>
  <c r="I658" i="2"/>
  <c r="J658" i="2"/>
  <c r="K658" i="2"/>
  <c r="M658" i="2"/>
  <c r="N658" i="2"/>
  <c r="O658" i="2"/>
  <c r="P658" i="2"/>
  <c r="H659" i="2"/>
  <c r="I659" i="2"/>
  <c r="J659" i="2"/>
  <c r="K659" i="2"/>
  <c r="M659" i="2"/>
  <c r="N659" i="2"/>
  <c r="O659" i="2"/>
  <c r="P659" i="2"/>
  <c r="H660" i="2"/>
  <c r="I660" i="2"/>
  <c r="J660" i="2"/>
  <c r="K660" i="2"/>
  <c r="M660" i="2"/>
  <c r="N660" i="2"/>
  <c r="O660" i="2"/>
  <c r="P660" i="2"/>
  <c r="H661" i="2"/>
  <c r="I661" i="2"/>
  <c r="J661" i="2"/>
  <c r="K661" i="2"/>
  <c r="M661" i="2"/>
  <c r="N661" i="2"/>
  <c r="O661" i="2"/>
  <c r="P661" i="2"/>
  <c r="H662" i="2"/>
  <c r="I662" i="2"/>
  <c r="J662" i="2"/>
  <c r="K662" i="2"/>
  <c r="M662" i="2"/>
  <c r="N662" i="2"/>
  <c r="O662" i="2"/>
  <c r="P662" i="2"/>
  <c r="H663" i="2"/>
  <c r="I663" i="2"/>
  <c r="J663" i="2"/>
  <c r="K663" i="2"/>
  <c r="M663" i="2"/>
  <c r="N663" i="2"/>
  <c r="O663" i="2"/>
  <c r="P663" i="2"/>
  <c r="H664" i="2"/>
  <c r="I664" i="2"/>
  <c r="J664" i="2"/>
  <c r="K664" i="2"/>
  <c r="M664" i="2"/>
  <c r="N664" i="2"/>
  <c r="O664" i="2"/>
  <c r="P664" i="2"/>
  <c r="H665" i="2"/>
  <c r="I665" i="2"/>
  <c r="J665" i="2"/>
  <c r="K665" i="2"/>
  <c r="M665" i="2"/>
  <c r="N665" i="2"/>
  <c r="O665" i="2"/>
  <c r="P665" i="2"/>
  <c r="H666" i="2"/>
  <c r="I666" i="2"/>
  <c r="J666" i="2"/>
  <c r="K666" i="2"/>
  <c r="M666" i="2"/>
  <c r="N666" i="2"/>
  <c r="O666" i="2"/>
  <c r="P666" i="2"/>
  <c r="H667" i="2"/>
  <c r="I667" i="2"/>
  <c r="J667" i="2"/>
  <c r="K667" i="2"/>
  <c r="M667" i="2"/>
  <c r="N667" i="2"/>
  <c r="O667" i="2"/>
  <c r="P667" i="2"/>
  <c r="H668" i="2"/>
  <c r="I668" i="2"/>
  <c r="J668" i="2"/>
  <c r="K668" i="2"/>
  <c r="M668" i="2"/>
  <c r="N668" i="2"/>
  <c r="O668" i="2"/>
  <c r="P668" i="2"/>
  <c r="H669" i="2"/>
  <c r="I669" i="2"/>
  <c r="J669" i="2"/>
  <c r="K669" i="2"/>
  <c r="M669" i="2"/>
  <c r="N669" i="2"/>
  <c r="O669" i="2"/>
  <c r="P669" i="2"/>
  <c r="H670" i="2"/>
  <c r="I670" i="2"/>
  <c r="J670" i="2"/>
  <c r="K670" i="2"/>
  <c r="M670" i="2"/>
  <c r="N670" i="2"/>
  <c r="O670" i="2"/>
  <c r="P670" i="2"/>
  <c r="H671" i="2"/>
  <c r="I671" i="2"/>
  <c r="J671" i="2"/>
  <c r="K671" i="2"/>
  <c r="M671" i="2"/>
  <c r="N671" i="2"/>
  <c r="O671" i="2"/>
  <c r="P671" i="2"/>
  <c r="H672" i="2"/>
  <c r="I672" i="2"/>
  <c r="J672" i="2"/>
  <c r="K672" i="2"/>
  <c r="M672" i="2"/>
  <c r="N672" i="2"/>
  <c r="O672" i="2"/>
  <c r="P672" i="2"/>
  <c r="H673" i="2"/>
  <c r="I673" i="2"/>
  <c r="J673" i="2"/>
  <c r="K673" i="2"/>
  <c r="M673" i="2"/>
  <c r="N673" i="2"/>
  <c r="O673" i="2"/>
  <c r="P673" i="2"/>
  <c r="H674" i="2"/>
  <c r="I674" i="2"/>
  <c r="J674" i="2"/>
  <c r="K674" i="2"/>
  <c r="M674" i="2"/>
  <c r="N674" i="2"/>
  <c r="O674" i="2"/>
  <c r="P674" i="2"/>
  <c r="H675" i="2"/>
  <c r="I675" i="2"/>
  <c r="J675" i="2"/>
  <c r="K675" i="2"/>
  <c r="M675" i="2"/>
  <c r="N675" i="2"/>
  <c r="O675" i="2"/>
  <c r="P675" i="2"/>
  <c r="H676" i="2"/>
  <c r="I676" i="2"/>
  <c r="J676" i="2"/>
  <c r="K676" i="2"/>
  <c r="M676" i="2"/>
  <c r="N676" i="2"/>
  <c r="O676" i="2"/>
  <c r="P676" i="2"/>
  <c r="H677" i="2"/>
  <c r="I677" i="2"/>
  <c r="J677" i="2"/>
  <c r="K677" i="2"/>
  <c r="M677" i="2"/>
  <c r="N677" i="2"/>
  <c r="O677" i="2"/>
  <c r="P677" i="2"/>
  <c r="H678" i="2"/>
  <c r="I678" i="2"/>
  <c r="J678" i="2"/>
  <c r="K678" i="2"/>
  <c r="M678" i="2"/>
  <c r="N678" i="2"/>
  <c r="O678" i="2"/>
  <c r="P678" i="2"/>
  <c r="H679" i="2"/>
  <c r="I679" i="2"/>
  <c r="J679" i="2"/>
  <c r="K679" i="2"/>
  <c r="M679" i="2"/>
  <c r="N679" i="2"/>
  <c r="O679" i="2"/>
  <c r="P679" i="2"/>
  <c r="H680" i="2"/>
  <c r="I680" i="2"/>
  <c r="J680" i="2"/>
  <c r="K680" i="2"/>
  <c r="M680" i="2"/>
  <c r="N680" i="2"/>
  <c r="O680" i="2"/>
  <c r="P680" i="2"/>
  <c r="H681" i="2"/>
  <c r="I681" i="2"/>
  <c r="J681" i="2"/>
  <c r="K681" i="2"/>
  <c r="M681" i="2"/>
  <c r="N681" i="2"/>
  <c r="O681" i="2"/>
  <c r="P681" i="2"/>
  <c r="H682" i="2"/>
  <c r="I682" i="2"/>
  <c r="J682" i="2"/>
  <c r="L682" i="2"/>
  <c r="M682" i="2"/>
  <c r="N682" i="2"/>
  <c r="O682" i="2"/>
  <c r="P682" i="2"/>
  <c r="H683" i="2"/>
  <c r="I683" i="2"/>
  <c r="J683" i="2"/>
  <c r="L683" i="2"/>
  <c r="M683" i="2"/>
  <c r="N683" i="2"/>
  <c r="O683" i="2"/>
  <c r="P683" i="2"/>
  <c r="H684" i="2"/>
  <c r="I684" i="2"/>
  <c r="J684" i="2"/>
  <c r="L684" i="2"/>
  <c r="M684" i="2"/>
  <c r="N684" i="2"/>
  <c r="O684" i="2"/>
  <c r="P684" i="2"/>
  <c r="H685" i="2"/>
  <c r="I685" i="2"/>
  <c r="J685" i="2"/>
  <c r="L685" i="2"/>
  <c r="M685" i="2"/>
  <c r="N685" i="2"/>
  <c r="O685" i="2"/>
  <c r="P685" i="2"/>
  <c r="H686" i="2"/>
  <c r="I686" i="2"/>
  <c r="J686" i="2"/>
  <c r="L686" i="2"/>
  <c r="M686" i="2"/>
  <c r="N686" i="2"/>
  <c r="O686" i="2"/>
  <c r="P686" i="2"/>
  <c r="H687" i="2"/>
  <c r="I687" i="2"/>
  <c r="J687" i="2"/>
  <c r="L687" i="2"/>
  <c r="M687" i="2"/>
  <c r="N687" i="2"/>
  <c r="O687" i="2"/>
  <c r="P687" i="2"/>
  <c r="H688" i="2"/>
  <c r="I688" i="2"/>
  <c r="J688" i="2"/>
  <c r="L688" i="2"/>
  <c r="M688" i="2"/>
  <c r="N688" i="2"/>
  <c r="O688" i="2"/>
  <c r="P688" i="2"/>
  <c r="H689" i="2"/>
  <c r="I689" i="2"/>
  <c r="J689" i="2"/>
  <c r="L689" i="2"/>
  <c r="M689" i="2"/>
  <c r="N689" i="2"/>
  <c r="O689" i="2"/>
  <c r="P689" i="2"/>
  <c r="H690" i="2"/>
  <c r="I690" i="2"/>
  <c r="J690" i="2"/>
  <c r="L690" i="2"/>
  <c r="M690" i="2"/>
  <c r="N690" i="2"/>
  <c r="O690" i="2"/>
  <c r="P690" i="2"/>
  <c r="H691" i="2"/>
  <c r="I691" i="2"/>
  <c r="J691" i="2"/>
  <c r="L691" i="2"/>
  <c r="M691" i="2"/>
  <c r="N691" i="2"/>
  <c r="O691" i="2"/>
  <c r="P691" i="2"/>
  <c r="H692" i="2"/>
  <c r="I692" i="2"/>
  <c r="J692" i="2"/>
  <c r="L692" i="2"/>
  <c r="M692" i="2"/>
  <c r="N692" i="2"/>
  <c r="O692" i="2"/>
  <c r="P692" i="2"/>
  <c r="H693" i="2"/>
  <c r="I693" i="2"/>
  <c r="J693" i="2"/>
  <c r="L693" i="2"/>
  <c r="M693" i="2"/>
  <c r="N693" i="2"/>
  <c r="O693" i="2"/>
  <c r="P693" i="2"/>
  <c r="H694" i="2"/>
  <c r="I694" i="2"/>
  <c r="J694" i="2"/>
  <c r="L694" i="2"/>
  <c r="M694" i="2"/>
  <c r="N694" i="2"/>
  <c r="O694" i="2"/>
  <c r="P694" i="2"/>
  <c r="H695" i="2"/>
  <c r="I695" i="2"/>
  <c r="J695" i="2"/>
  <c r="L695" i="2"/>
  <c r="M695" i="2"/>
  <c r="N695" i="2"/>
  <c r="O695" i="2"/>
  <c r="P695" i="2"/>
  <c r="H696" i="2"/>
  <c r="I696" i="2"/>
  <c r="J696" i="2"/>
  <c r="L696" i="2"/>
  <c r="M696" i="2"/>
  <c r="N696" i="2"/>
  <c r="O696" i="2"/>
  <c r="P696" i="2"/>
  <c r="H697" i="2"/>
  <c r="I697" i="2"/>
  <c r="J697" i="2"/>
  <c r="L697" i="2"/>
  <c r="M697" i="2"/>
  <c r="N697" i="2"/>
  <c r="O697" i="2"/>
  <c r="P697" i="2"/>
  <c r="H698" i="2"/>
  <c r="I698" i="2"/>
  <c r="J698" i="2"/>
  <c r="L698" i="2"/>
  <c r="M698" i="2"/>
  <c r="N698" i="2"/>
  <c r="O698" i="2"/>
  <c r="P698" i="2"/>
  <c r="H699" i="2"/>
  <c r="I699" i="2"/>
  <c r="J699" i="2"/>
  <c r="L699" i="2"/>
  <c r="M699" i="2"/>
  <c r="N699" i="2"/>
  <c r="O699" i="2"/>
  <c r="P699" i="2"/>
  <c r="H700" i="2"/>
  <c r="I700" i="2"/>
  <c r="J700" i="2"/>
  <c r="L700" i="2"/>
  <c r="M700" i="2"/>
  <c r="N700" i="2"/>
  <c r="O700" i="2"/>
  <c r="P700" i="2"/>
  <c r="H701" i="2"/>
  <c r="I701" i="2"/>
  <c r="J701" i="2"/>
  <c r="L701" i="2"/>
  <c r="M701" i="2"/>
  <c r="N701" i="2"/>
  <c r="O701" i="2"/>
  <c r="P701" i="2"/>
  <c r="H702" i="2"/>
  <c r="I702" i="2"/>
  <c r="J702" i="2"/>
  <c r="L702" i="2"/>
  <c r="M702" i="2"/>
  <c r="N702" i="2"/>
  <c r="O702" i="2"/>
  <c r="P702" i="2"/>
  <c r="H703" i="2"/>
  <c r="I703" i="2"/>
  <c r="J703" i="2"/>
  <c r="L703" i="2"/>
  <c r="M703" i="2"/>
  <c r="N703" i="2"/>
  <c r="O703" i="2"/>
  <c r="P703" i="2"/>
  <c r="H704" i="2"/>
  <c r="I704" i="2"/>
  <c r="J704" i="2"/>
  <c r="L704" i="2"/>
  <c r="M704" i="2"/>
  <c r="N704" i="2"/>
  <c r="O704" i="2"/>
  <c r="P704" i="2"/>
  <c r="H705" i="2"/>
  <c r="I705" i="2"/>
  <c r="J705" i="2"/>
  <c r="L705" i="2"/>
  <c r="M705" i="2"/>
  <c r="N705" i="2"/>
  <c r="O705" i="2"/>
  <c r="P705" i="2"/>
  <c r="H706" i="2"/>
  <c r="I706" i="2"/>
  <c r="J706" i="2"/>
  <c r="L706" i="2"/>
  <c r="M706" i="2"/>
  <c r="N706" i="2"/>
  <c r="O706" i="2"/>
  <c r="P706" i="2"/>
  <c r="H707" i="2"/>
  <c r="I707" i="2"/>
  <c r="J707" i="2"/>
  <c r="L707" i="2"/>
  <c r="M707" i="2"/>
  <c r="N707" i="2"/>
  <c r="O707" i="2"/>
  <c r="P707" i="2"/>
  <c r="H708" i="2"/>
  <c r="I708" i="2"/>
  <c r="J708" i="2"/>
  <c r="L708" i="2"/>
  <c r="M708" i="2"/>
  <c r="N708" i="2"/>
  <c r="O708" i="2"/>
  <c r="P708" i="2"/>
  <c r="H709" i="2"/>
  <c r="I709" i="2"/>
  <c r="J709" i="2"/>
  <c r="L709" i="2"/>
  <c r="M709" i="2"/>
  <c r="N709" i="2"/>
  <c r="O709" i="2"/>
  <c r="P709" i="2"/>
  <c r="H710" i="2"/>
  <c r="I710" i="2"/>
  <c r="J710" i="2"/>
  <c r="L710" i="2"/>
  <c r="M710" i="2"/>
  <c r="N710" i="2"/>
  <c r="O710" i="2"/>
  <c r="P710" i="2"/>
  <c r="H711" i="2"/>
  <c r="I711" i="2"/>
  <c r="J711" i="2"/>
  <c r="L711" i="2"/>
  <c r="M711" i="2"/>
  <c r="N711" i="2"/>
  <c r="O711" i="2"/>
  <c r="P711" i="2"/>
  <c r="H712" i="2"/>
  <c r="I712" i="2"/>
  <c r="J712" i="2"/>
  <c r="L712" i="2"/>
  <c r="M712" i="2"/>
  <c r="N712" i="2"/>
  <c r="O712" i="2"/>
  <c r="P712" i="2"/>
  <c r="H713" i="2"/>
  <c r="I713" i="2"/>
  <c r="J713" i="2"/>
  <c r="L713" i="2"/>
  <c r="M713" i="2"/>
  <c r="N713" i="2"/>
  <c r="O713" i="2"/>
  <c r="P713" i="2"/>
  <c r="H714" i="2"/>
  <c r="I714" i="2"/>
  <c r="J714" i="2"/>
  <c r="L714" i="2"/>
  <c r="M714" i="2"/>
  <c r="N714" i="2"/>
  <c r="O714" i="2"/>
  <c r="P714" i="2"/>
  <c r="H715" i="2"/>
  <c r="I715" i="2"/>
  <c r="J715" i="2"/>
  <c r="L715" i="2"/>
  <c r="M715" i="2"/>
  <c r="N715" i="2"/>
  <c r="O715" i="2"/>
  <c r="P715" i="2"/>
  <c r="H716" i="2"/>
  <c r="I716" i="2"/>
  <c r="J716" i="2"/>
  <c r="L716" i="2"/>
  <c r="M716" i="2"/>
  <c r="N716" i="2"/>
  <c r="O716" i="2"/>
  <c r="P716" i="2"/>
  <c r="H717" i="2"/>
  <c r="I717" i="2"/>
  <c r="J717" i="2"/>
  <c r="L717" i="2"/>
  <c r="M717" i="2"/>
  <c r="N717" i="2"/>
  <c r="O717" i="2"/>
  <c r="P717" i="2"/>
  <c r="H718" i="2"/>
  <c r="I718" i="2"/>
  <c r="J718" i="2"/>
  <c r="L718" i="2"/>
  <c r="M718" i="2"/>
  <c r="N718" i="2"/>
  <c r="O718" i="2"/>
  <c r="P718" i="2"/>
  <c r="H719" i="2"/>
  <c r="I719" i="2"/>
  <c r="J719" i="2"/>
  <c r="L719" i="2"/>
  <c r="M719" i="2"/>
  <c r="N719" i="2"/>
  <c r="O719" i="2"/>
  <c r="P719" i="2"/>
  <c r="H720" i="2"/>
  <c r="I720" i="2"/>
  <c r="J720" i="2"/>
  <c r="L720" i="2"/>
  <c r="M720" i="2"/>
  <c r="N720" i="2"/>
  <c r="O720" i="2"/>
  <c r="P720" i="2"/>
  <c r="H721" i="2"/>
  <c r="I721" i="2"/>
  <c r="J721" i="2"/>
  <c r="L721" i="2"/>
  <c r="M721" i="2"/>
  <c r="N721" i="2"/>
  <c r="O721" i="2"/>
  <c r="P721" i="2"/>
  <c r="H722" i="2"/>
  <c r="I722" i="2"/>
  <c r="J722" i="2"/>
  <c r="L722" i="2"/>
  <c r="M722" i="2"/>
  <c r="N722" i="2"/>
  <c r="O722" i="2"/>
  <c r="P722" i="2"/>
  <c r="H723" i="2"/>
  <c r="I723" i="2"/>
  <c r="J723" i="2"/>
  <c r="L723" i="2"/>
  <c r="M723" i="2"/>
  <c r="N723" i="2"/>
  <c r="O723" i="2"/>
  <c r="P723" i="2"/>
  <c r="H724" i="2"/>
  <c r="I724" i="2"/>
  <c r="J724" i="2"/>
  <c r="L724" i="2"/>
  <c r="M724" i="2"/>
  <c r="N724" i="2"/>
  <c r="O724" i="2"/>
  <c r="P724" i="2"/>
  <c r="H725" i="2"/>
  <c r="I725" i="2"/>
  <c r="J725" i="2"/>
  <c r="L725" i="2"/>
  <c r="M725" i="2"/>
  <c r="N725" i="2"/>
  <c r="O725" i="2"/>
  <c r="P725" i="2"/>
  <c r="H726" i="2"/>
  <c r="I726" i="2"/>
  <c r="J726" i="2"/>
  <c r="L726" i="2"/>
  <c r="M726" i="2"/>
  <c r="N726" i="2"/>
  <c r="O726" i="2"/>
  <c r="P726" i="2"/>
  <c r="H727" i="2"/>
  <c r="I727" i="2"/>
  <c r="J727" i="2"/>
  <c r="L727" i="2"/>
  <c r="M727" i="2"/>
  <c r="N727" i="2"/>
  <c r="O727" i="2"/>
  <c r="P727" i="2"/>
  <c r="H728" i="2"/>
  <c r="I728" i="2"/>
  <c r="J728" i="2"/>
  <c r="L728" i="2"/>
  <c r="M728" i="2"/>
  <c r="N728" i="2"/>
  <c r="O728" i="2"/>
  <c r="P728" i="2"/>
  <c r="H729" i="2"/>
  <c r="I729" i="2"/>
  <c r="J729" i="2"/>
  <c r="L729" i="2"/>
  <c r="M729" i="2"/>
  <c r="N729" i="2"/>
  <c r="O729" i="2"/>
  <c r="P729" i="2"/>
  <c r="H730" i="2"/>
  <c r="I730" i="2"/>
  <c r="J730" i="2"/>
  <c r="L730" i="2"/>
  <c r="M730" i="2"/>
  <c r="N730" i="2"/>
  <c r="O730" i="2"/>
  <c r="P730" i="2"/>
  <c r="H731" i="2"/>
  <c r="I731" i="2"/>
  <c r="J731" i="2"/>
  <c r="L731" i="2"/>
  <c r="M731" i="2"/>
  <c r="N731" i="2"/>
  <c r="O731" i="2"/>
  <c r="P731" i="2"/>
  <c r="H732" i="2"/>
  <c r="I732" i="2"/>
  <c r="J732" i="2"/>
  <c r="L732" i="2"/>
  <c r="M732" i="2"/>
  <c r="N732" i="2"/>
  <c r="O732" i="2"/>
  <c r="P732" i="2"/>
  <c r="H733" i="2"/>
  <c r="I733" i="2"/>
  <c r="J733" i="2"/>
  <c r="L733" i="2"/>
  <c r="M733" i="2"/>
  <c r="N733" i="2"/>
  <c r="O733" i="2"/>
  <c r="P733" i="2"/>
  <c r="H734" i="2"/>
  <c r="I734" i="2"/>
  <c r="J734" i="2"/>
  <c r="L734" i="2"/>
  <c r="M734" i="2"/>
  <c r="N734" i="2"/>
  <c r="O734" i="2"/>
  <c r="P734" i="2"/>
  <c r="H735" i="2"/>
  <c r="I735" i="2"/>
  <c r="J735" i="2"/>
  <c r="L735" i="2"/>
  <c r="M735" i="2"/>
  <c r="N735" i="2"/>
  <c r="O735" i="2"/>
  <c r="P735" i="2"/>
  <c r="H736" i="2"/>
  <c r="I736" i="2"/>
  <c r="J736" i="2"/>
  <c r="L736" i="2"/>
  <c r="M736" i="2"/>
  <c r="N736" i="2"/>
  <c r="O736" i="2"/>
  <c r="P736" i="2"/>
  <c r="H737" i="2"/>
  <c r="I737" i="2"/>
  <c r="J737" i="2"/>
  <c r="L737" i="2"/>
  <c r="M737" i="2"/>
  <c r="N737" i="2"/>
  <c r="O737" i="2"/>
  <c r="P737" i="2"/>
  <c r="H738" i="2"/>
  <c r="I738" i="2"/>
  <c r="J738" i="2"/>
  <c r="L738" i="2"/>
  <c r="M738" i="2"/>
  <c r="N738" i="2"/>
  <c r="O738" i="2"/>
  <c r="P738" i="2"/>
  <c r="H739" i="2"/>
  <c r="I739" i="2"/>
  <c r="J739" i="2"/>
  <c r="L739" i="2"/>
  <c r="M739" i="2"/>
  <c r="N739" i="2"/>
  <c r="O739" i="2"/>
  <c r="P739" i="2"/>
  <c r="H740" i="2"/>
  <c r="I740" i="2"/>
  <c r="J740" i="2"/>
  <c r="L740" i="2"/>
  <c r="M740" i="2"/>
  <c r="N740" i="2"/>
  <c r="O740" i="2"/>
  <c r="P740" i="2"/>
  <c r="H741" i="2"/>
  <c r="I741" i="2"/>
  <c r="J741" i="2"/>
  <c r="L741" i="2"/>
  <c r="M741" i="2"/>
  <c r="N741" i="2"/>
  <c r="O741" i="2"/>
  <c r="P741" i="2"/>
  <c r="H742" i="2"/>
  <c r="I742" i="2"/>
  <c r="J742" i="2"/>
  <c r="L742" i="2"/>
  <c r="M742" i="2"/>
  <c r="N742" i="2"/>
  <c r="O742" i="2"/>
  <c r="P742" i="2"/>
  <c r="H743" i="2"/>
  <c r="I743" i="2"/>
  <c r="J743" i="2"/>
  <c r="L743" i="2"/>
  <c r="M743" i="2"/>
  <c r="N743" i="2"/>
  <c r="O743" i="2"/>
  <c r="P743" i="2"/>
  <c r="H744" i="2"/>
  <c r="I744" i="2"/>
  <c r="J744" i="2"/>
  <c r="L744" i="2"/>
  <c r="M744" i="2"/>
  <c r="N744" i="2"/>
  <c r="O744" i="2"/>
  <c r="P744" i="2"/>
  <c r="H745" i="2"/>
  <c r="I745" i="2"/>
  <c r="J745" i="2"/>
  <c r="L745" i="2"/>
  <c r="M745" i="2"/>
  <c r="N745" i="2"/>
  <c r="O745" i="2"/>
  <c r="P745" i="2"/>
  <c r="H746" i="2"/>
  <c r="I746" i="2"/>
  <c r="J746" i="2"/>
  <c r="L746" i="2"/>
  <c r="M746" i="2"/>
  <c r="N746" i="2"/>
  <c r="O746" i="2"/>
  <c r="P746" i="2"/>
  <c r="H747" i="2"/>
  <c r="I747" i="2"/>
  <c r="J747" i="2"/>
  <c r="L747" i="2"/>
  <c r="M747" i="2"/>
  <c r="N747" i="2"/>
  <c r="O747" i="2"/>
  <c r="P747" i="2"/>
  <c r="H748" i="2"/>
  <c r="I748" i="2"/>
  <c r="J748" i="2"/>
  <c r="L748" i="2"/>
  <c r="M748" i="2"/>
  <c r="N748" i="2"/>
  <c r="O748" i="2"/>
  <c r="P748" i="2"/>
  <c r="H749" i="2"/>
  <c r="I749" i="2"/>
  <c r="J749" i="2"/>
  <c r="L749" i="2"/>
  <c r="M749" i="2"/>
  <c r="N749" i="2"/>
  <c r="O749" i="2"/>
  <c r="P749" i="2"/>
  <c r="H750" i="2"/>
  <c r="I750" i="2"/>
  <c r="J750" i="2"/>
  <c r="L750" i="2"/>
  <c r="M750" i="2"/>
  <c r="N750" i="2"/>
  <c r="O750" i="2"/>
  <c r="P750" i="2"/>
  <c r="H751" i="2"/>
  <c r="I751" i="2"/>
  <c r="J751" i="2"/>
  <c r="L751" i="2"/>
  <c r="M751" i="2"/>
  <c r="N751" i="2"/>
  <c r="O751" i="2"/>
  <c r="P751" i="2"/>
  <c r="H752" i="2"/>
  <c r="I752" i="2"/>
  <c r="J752" i="2"/>
  <c r="L752" i="2"/>
  <c r="M752" i="2"/>
  <c r="N752" i="2"/>
  <c r="O752" i="2"/>
  <c r="P752" i="2"/>
  <c r="H753" i="2"/>
  <c r="I753" i="2"/>
  <c r="J753" i="2"/>
  <c r="L753" i="2"/>
  <c r="M753" i="2"/>
  <c r="N753" i="2"/>
  <c r="O753" i="2"/>
  <c r="P753" i="2"/>
  <c r="H754" i="2"/>
  <c r="I754" i="2"/>
  <c r="J754" i="2"/>
  <c r="L754" i="2"/>
  <c r="M754" i="2"/>
  <c r="N754" i="2"/>
  <c r="O754" i="2"/>
  <c r="P754" i="2"/>
  <c r="H755" i="2"/>
  <c r="I755" i="2"/>
  <c r="J755" i="2"/>
  <c r="L755" i="2"/>
  <c r="M755" i="2"/>
  <c r="N755" i="2"/>
  <c r="O755" i="2"/>
  <c r="P755" i="2"/>
  <c r="H756" i="2"/>
  <c r="I756" i="2"/>
  <c r="J756" i="2"/>
  <c r="L756" i="2"/>
  <c r="M756" i="2"/>
  <c r="N756" i="2"/>
  <c r="O756" i="2"/>
  <c r="P756" i="2"/>
  <c r="H757" i="2"/>
  <c r="I757" i="2"/>
  <c r="J757" i="2"/>
  <c r="L757" i="2"/>
  <c r="M757" i="2"/>
  <c r="N757" i="2"/>
  <c r="O757" i="2"/>
  <c r="P757" i="2"/>
  <c r="H758" i="2"/>
  <c r="I758" i="2"/>
  <c r="J758" i="2"/>
  <c r="L758" i="2"/>
  <c r="M758" i="2"/>
  <c r="N758" i="2"/>
  <c r="O758" i="2"/>
  <c r="P758" i="2"/>
  <c r="H759" i="2"/>
  <c r="I759" i="2"/>
  <c r="J759" i="2"/>
  <c r="L759" i="2"/>
  <c r="M759" i="2"/>
  <c r="N759" i="2"/>
  <c r="O759" i="2"/>
  <c r="P759" i="2"/>
  <c r="H760" i="2"/>
  <c r="I760" i="2"/>
  <c r="J760" i="2"/>
  <c r="L760" i="2"/>
  <c r="M760" i="2"/>
  <c r="N760" i="2"/>
  <c r="O760" i="2"/>
  <c r="P760" i="2"/>
  <c r="H761" i="2"/>
  <c r="I761" i="2"/>
  <c r="J761" i="2"/>
  <c r="L761" i="2"/>
  <c r="M761" i="2"/>
  <c r="N761" i="2"/>
  <c r="O761" i="2"/>
  <c r="P761" i="2"/>
  <c r="H762" i="2"/>
  <c r="I762" i="2"/>
  <c r="J762" i="2"/>
  <c r="L762" i="2"/>
  <c r="M762" i="2"/>
  <c r="N762" i="2"/>
  <c r="O762" i="2"/>
  <c r="P762" i="2"/>
  <c r="H763" i="2"/>
  <c r="I763" i="2"/>
  <c r="J763" i="2"/>
  <c r="L763" i="2"/>
  <c r="M763" i="2"/>
  <c r="N763" i="2"/>
  <c r="O763" i="2"/>
  <c r="P763" i="2"/>
  <c r="H764" i="2"/>
  <c r="I764" i="2"/>
  <c r="J764" i="2"/>
  <c r="L764" i="2"/>
  <c r="M764" i="2"/>
  <c r="N764" i="2"/>
  <c r="O764" i="2"/>
  <c r="P764" i="2"/>
  <c r="H765" i="2"/>
  <c r="I765" i="2"/>
  <c r="J765" i="2"/>
  <c r="L765" i="2"/>
  <c r="M765" i="2"/>
  <c r="N765" i="2"/>
  <c r="O765" i="2"/>
  <c r="P765" i="2"/>
  <c r="H766" i="2"/>
  <c r="I766" i="2"/>
  <c r="J766" i="2"/>
  <c r="L766" i="2"/>
  <c r="M766" i="2"/>
  <c r="N766" i="2"/>
  <c r="O766" i="2"/>
  <c r="P766" i="2"/>
  <c r="H767" i="2"/>
  <c r="I767" i="2"/>
  <c r="J767" i="2"/>
  <c r="L767" i="2"/>
  <c r="M767" i="2"/>
  <c r="N767" i="2"/>
  <c r="O767" i="2"/>
  <c r="P767" i="2"/>
  <c r="H768" i="2"/>
  <c r="I768" i="2"/>
  <c r="J768" i="2"/>
  <c r="L768" i="2"/>
  <c r="M768" i="2"/>
  <c r="N768" i="2"/>
  <c r="O768" i="2"/>
  <c r="P768" i="2"/>
  <c r="H769" i="2"/>
  <c r="I769" i="2"/>
  <c r="J769" i="2"/>
  <c r="L769" i="2"/>
  <c r="M769" i="2"/>
  <c r="N769" i="2"/>
  <c r="O769" i="2"/>
  <c r="P769" i="2"/>
  <c r="H770" i="2"/>
  <c r="I770" i="2"/>
  <c r="J770" i="2"/>
  <c r="L770" i="2"/>
  <c r="M770" i="2"/>
  <c r="N770" i="2"/>
  <c r="O770" i="2"/>
  <c r="P770" i="2"/>
  <c r="H771" i="2"/>
  <c r="I771" i="2"/>
  <c r="J771" i="2"/>
  <c r="L771" i="2"/>
  <c r="M771" i="2"/>
  <c r="N771" i="2"/>
  <c r="O771" i="2"/>
  <c r="P771" i="2"/>
  <c r="H772" i="2"/>
  <c r="I772" i="2"/>
  <c r="J772" i="2"/>
  <c r="L772" i="2"/>
  <c r="M772" i="2"/>
  <c r="N772" i="2"/>
  <c r="O772" i="2"/>
  <c r="P772" i="2"/>
  <c r="H773" i="2"/>
  <c r="I773" i="2"/>
  <c r="K773" i="2"/>
  <c r="L773" i="2"/>
  <c r="M773" i="2"/>
  <c r="N773" i="2"/>
  <c r="O773" i="2"/>
  <c r="P773" i="2"/>
  <c r="H774" i="2"/>
  <c r="I774" i="2"/>
  <c r="K774" i="2"/>
  <c r="L774" i="2"/>
  <c r="M774" i="2"/>
  <c r="N774" i="2"/>
  <c r="O774" i="2"/>
  <c r="P774" i="2"/>
  <c r="H775" i="2"/>
  <c r="I775" i="2"/>
  <c r="K775" i="2"/>
  <c r="L775" i="2"/>
  <c r="M775" i="2"/>
  <c r="N775" i="2"/>
  <c r="O775" i="2"/>
  <c r="P775" i="2"/>
  <c r="H776" i="2"/>
  <c r="I776" i="2"/>
  <c r="K776" i="2"/>
  <c r="L776" i="2"/>
  <c r="M776" i="2"/>
  <c r="N776" i="2"/>
  <c r="O776" i="2"/>
  <c r="P776" i="2"/>
  <c r="H777" i="2"/>
  <c r="I777" i="2"/>
  <c r="K777" i="2"/>
  <c r="L777" i="2"/>
  <c r="M777" i="2"/>
  <c r="N777" i="2"/>
  <c r="O777" i="2"/>
  <c r="P777" i="2"/>
  <c r="H778" i="2"/>
  <c r="I778" i="2"/>
  <c r="K778" i="2"/>
  <c r="L778" i="2"/>
  <c r="M778" i="2"/>
  <c r="N778" i="2"/>
  <c r="O778" i="2"/>
  <c r="P778" i="2"/>
  <c r="H779" i="2"/>
  <c r="I779" i="2"/>
  <c r="K779" i="2"/>
  <c r="L779" i="2"/>
  <c r="M779" i="2"/>
  <c r="N779" i="2"/>
  <c r="O779" i="2"/>
  <c r="P779" i="2"/>
  <c r="H780" i="2"/>
  <c r="I780" i="2"/>
  <c r="K780" i="2"/>
  <c r="L780" i="2"/>
  <c r="M780" i="2"/>
  <c r="N780" i="2"/>
  <c r="O780" i="2"/>
  <c r="P780" i="2"/>
  <c r="H781" i="2"/>
  <c r="I781" i="2"/>
  <c r="K781" i="2"/>
  <c r="L781" i="2"/>
  <c r="M781" i="2"/>
  <c r="N781" i="2"/>
  <c r="O781" i="2"/>
  <c r="P781" i="2"/>
  <c r="H782" i="2"/>
  <c r="I782" i="2"/>
  <c r="K782" i="2"/>
  <c r="L782" i="2"/>
  <c r="M782" i="2"/>
  <c r="N782" i="2"/>
  <c r="O782" i="2"/>
  <c r="P782" i="2"/>
  <c r="H783" i="2"/>
  <c r="I783" i="2"/>
  <c r="K783" i="2"/>
  <c r="L783" i="2"/>
  <c r="M783" i="2"/>
  <c r="N783" i="2"/>
  <c r="O783" i="2"/>
  <c r="P783" i="2"/>
  <c r="H784" i="2"/>
  <c r="I784" i="2"/>
  <c r="K784" i="2"/>
  <c r="L784" i="2"/>
  <c r="M784" i="2"/>
  <c r="N784" i="2"/>
  <c r="O784" i="2"/>
  <c r="P784" i="2"/>
  <c r="H785" i="2"/>
  <c r="I785" i="2"/>
  <c r="K785" i="2"/>
  <c r="L785" i="2"/>
  <c r="M785" i="2"/>
  <c r="N785" i="2"/>
  <c r="O785" i="2"/>
  <c r="P785" i="2"/>
  <c r="H786" i="2"/>
  <c r="I786" i="2"/>
  <c r="K786" i="2"/>
  <c r="L786" i="2"/>
  <c r="M786" i="2"/>
  <c r="N786" i="2"/>
  <c r="O786" i="2"/>
  <c r="P786" i="2"/>
  <c r="H787" i="2"/>
  <c r="I787" i="2"/>
  <c r="K787" i="2"/>
  <c r="L787" i="2"/>
  <c r="M787" i="2"/>
  <c r="N787" i="2"/>
  <c r="O787" i="2"/>
  <c r="P787" i="2"/>
  <c r="H788" i="2"/>
  <c r="I788" i="2"/>
  <c r="K788" i="2"/>
  <c r="L788" i="2"/>
  <c r="M788" i="2"/>
  <c r="N788" i="2"/>
  <c r="O788" i="2"/>
  <c r="P788" i="2"/>
  <c r="H789" i="2"/>
  <c r="I789" i="2"/>
  <c r="K789" i="2"/>
  <c r="L789" i="2"/>
  <c r="M789" i="2"/>
  <c r="N789" i="2"/>
  <c r="O789" i="2"/>
  <c r="P789" i="2"/>
  <c r="H790" i="2"/>
  <c r="I790" i="2"/>
  <c r="K790" i="2"/>
  <c r="L790" i="2"/>
  <c r="M790" i="2"/>
  <c r="N790" i="2"/>
  <c r="O790" i="2"/>
  <c r="P790" i="2"/>
  <c r="H791" i="2"/>
  <c r="I791" i="2"/>
  <c r="K791" i="2"/>
  <c r="L791" i="2"/>
  <c r="M791" i="2"/>
  <c r="N791" i="2"/>
  <c r="O791" i="2"/>
  <c r="P791" i="2"/>
  <c r="H792" i="2"/>
  <c r="I792" i="2"/>
  <c r="K792" i="2"/>
  <c r="L792" i="2"/>
  <c r="M792" i="2"/>
  <c r="N792" i="2"/>
  <c r="O792" i="2"/>
  <c r="P792" i="2"/>
  <c r="H793" i="2"/>
  <c r="I793" i="2"/>
  <c r="K793" i="2"/>
  <c r="L793" i="2"/>
  <c r="M793" i="2"/>
  <c r="N793" i="2"/>
  <c r="O793" i="2"/>
  <c r="P793" i="2"/>
  <c r="H794" i="2"/>
  <c r="I794" i="2"/>
  <c r="K794" i="2"/>
  <c r="L794" i="2"/>
  <c r="M794" i="2"/>
  <c r="N794" i="2"/>
  <c r="O794" i="2"/>
  <c r="P794" i="2"/>
  <c r="H795" i="2"/>
  <c r="I795" i="2"/>
  <c r="K795" i="2"/>
  <c r="L795" i="2"/>
  <c r="M795" i="2"/>
  <c r="N795" i="2"/>
  <c r="O795" i="2"/>
  <c r="P795" i="2"/>
  <c r="H796" i="2"/>
  <c r="I796" i="2"/>
  <c r="K796" i="2"/>
  <c r="L796" i="2"/>
  <c r="M796" i="2"/>
  <c r="N796" i="2"/>
  <c r="O796" i="2"/>
  <c r="P796" i="2"/>
  <c r="H797" i="2"/>
  <c r="I797" i="2"/>
  <c r="K797" i="2"/>
  <c r="L797" i="2"/>
  <c r="M797" i="2"/>
  <c r="N797" i="2"/>
  <c r="O797" i="2"/>
  <c r="P797" i="2"/>
  <c r="H798" i="2"/>
  <c r="I798" i="2"/>
  <c r="K798" i="2"/>
  <c r="L798" i="2"/>
  <c r="M798" i="2"/>
  <c r="N798" i="2"/>
  <c r="O798" i="2"/>
  <c r="P798" i="2"/>
  <c r="H799" i="2"/>
  <c r="I799" i="2"/>
  <c r="K799" i="2"/>
  <c r="L799" i="2"/>
  <c r="M799" i="2"/>
  <c r="N799" i="2"/>
  <c r="O799" i="2"/>
  <c r="P799" i="2"/>
  <c r="H800" i="2"/>
  <c r="I800" i="2"/>
  <c r="K800" i="2"/>
  <c r="L800" i="2"/>
  <c r="M800" i="2"/>
  <c r="N800" i="2"/>
  <c r="O800" i="2"/>
  <c r="P800" i="2"/>
  <c r="H801" i="2"/>
  <c r="I801" i="2"/>
  <c r="K801" i="2"/>
  <c r="L801" i="2"/>
  <c r="M801" i="2"/>
  <c r="N801" i="2"/>
  <c r="O801" i="2"/>
  <c r="P801" i="2"/>
  <c r="H802" i="2"/>
  <c r="I802" i="2"/>
  <c r="K802" i="2"/>
  <c r="L802" i="2"/>
  <c r="M802" i="2"/>
  <c r="N802" i="2"/>
  <c r="O802" i="2"/>
  <c r="P802" i="2"/>
  <c r="H803" i="2"/>
  <c r="I803" i="2"/>
  <c r="K803" i="2"/>
  <c r="L803" i="2"/>
  <c r="M803" i="2"/>
  <c r="N803" i="2"/>
  <c r="O803" i="2"/>
  <c r="P803" i="2"/>
  <c r="H804" i="2"/>
  <c r="I804" i="2"/>
  <c r="K804" i="2"/>
  <c r="L804" i="2"/>
  <c r="M804" i="2"/>
  <c r="N804" i="2"/>
  <c r="O804" i="2"/>
  <c r="P804" i="2"/>
  <c r="H805" i="2"/>
  <c r="I805" i="2"/>
  <c r="K805" i="2"/>
  <c r="L805" i="2"/>
  <c r="M805" i="2"/>
  <c r="N805" i="2"/>
  <c r="O805" i="2"/>
  <c r="P805" i="2"/>
  <c r="H806" i="2"/>
  <c r="I806" i="2"/>
  <c r="K806" i="2"/>
  <c r="L806" i="2"/>
  <c r="M806" i="2"/>
  <c r="N806" i="2"/>
  <c r="O806" i="2"/>
  <c r="P806" i="2"/>
  <c r="H807" i="2"/>
  <c r="I807" i="2"/>
  <c r="K807" i="2"/>
  <c r="L807" i="2"/>
  <c r="M807" i="2"/>
  <c r="N807" i="2"/>
  <c r="O807" i="2"/>
  <c r="P807" i="2"/>
  <c r="H808" i="2"/>
  <c r="I808" i="2"/>
  <c r="K808" i="2"/>
  <c r="L808" i="2"/>
  <c r="M808" i="2"/>
  <c r="N808" i="2"/>
  <c r="O808" i="2"/>
  <c r="P808" i="2"/>
  <c r="H809" i="2"/>
  <c r="I809" i="2"/>
  <c r="K809" i="2"/>
  <c r="L809" i="2"/>
  <c r="M809" i="2"/>
  <c r="N809" i="2"/>
  <c r="O809" i="2"/>
  <c r="P809" i="2"/>
  <c r="H810" i="2"/>
  <c r="I810" i="2"/>
  <c r="K810" i="2"/>
  <c r="L810" i="2"/>
  <c r="M810" i="2"/>
  <c r="N810" i="2"/>
  <c r="O810" i="2"/>
  <c r="P810" i="2"/>
  <c r="H811" i="2"/>
  <c r="I811" i="2"/>
  <c r="K811" i="2"/>
  <c r="L811" i="2"/>
  <c r="M811" i="2"/>
  <c r="N811" i="2"/>
  <c r="O811" i="2"/>
  <c r="P811" i="2"/>
  <c r="H812" i="2"/>
  <c r="I812" i="2"/>
  <c r="K812" i="2"/>
  <c r="L812" i="2"/>
  <c r="M812" i="2"/>
  <c r="N812" i="2"/>
  <c r="O812" i="2"/>
  <c r="P812" i="2"/>
  <c r="H813" i="2"/>
  <c r="I813" i="2"/>
  <c r="K813" i="2"/>
  <c r="L813" i="2"/>
  <c r="M813" i="2"/>
  <c r="N813" i="2"/>
  <c r="O813" i="2"/>
  <c r="P813" i="2"/>
  <c r="H814" i="2"/>
  <c r="I814" i="2"/>
  <c r="K814" i="2"/>
  <c r="L814" i="2"/>
  <c r="M814" i="2"/>
  <c r="N814" i="2"/>
  <c r="O814" i="2"/>
  <c r="P814" i="2"/>
  <c r="H815" i="2"/>
  <c r="I815" i="2"/>
  <c r="K815" i="2"/>
  <c r="L815" i="2"/>
  <c r="M815" i="2"/>
  <c r="N815" i="2"/>
  <c r="O815" i="2"/>
  <c r="P815" i="2"/>
  <c r="H816" i="2"/>
  <c r="I816" i="2"/>
  <c r="K816" i="2"/>
  <c r="L816" i="2"/>
  <c r="M816" i="2"/>
  <c r="N816" i="2"/>
  <c r="O816" i="2"/>
  <c r="P816" i="2"/>
  <c r="H817" i="2"/>
  <c r="I817" i="2"/>
  <c r="K817" i="2"/>
  <c r="L817" i="2"/>
  <c r="M817" i="2"/>
  <c r="N817" i="2"/>
  <c r="O817" i="2"/>
  <c r="P817" i="2"/>
  <c r="H818" i="2"/>
  <c r="I818" i="2"/>
  <c r="K818" i="2"/>
  <c r="L818" i="2"/>
  <c r="M818" i="2"/>
  <c r="N818" i="2"/>
  <c r="O818" i="2"/>
  <c r="P818" i="2"/>
  <c r="H819" i="2"/>
  <c r="I819" i="2"/>
  <c r="K819" i="2"/>
  <c r="L819" i="2"/>
  <c r="M819" i="2"/>
  <c r="N819" i="2"/>
  <c r="O819" i="2"/>
  <c r="P819" i="2"/>
  <c r="H820" i="2"/>
  <c r="I820" i="2"/>
  <c r="K820" i="2"/>
  <c r="L820" i="2"/>
  <c r="M820" i="2"/>
  <c r="N820" i="2"/>
  <c r="O820" i="2"/>
  <c r="P820" i="2"/>
  <c r="H821" i="2"/>
  <c r="I821" i="2"/>
  <c r="K821" i="2"/>
  <c r="L821" i="2"/>
  <c r="M821" i="2"/>
  <c r="N821" i="2"/>
  <c r="O821" i="2"/>
  <c r="P821" i="2"/>
  <c r="H822" i="2"/>
  <c r="I822" i="2"/>
  <c r="K822" i="2"/>
  <c r="L822" i="2"/>
  <c r="M822" i="2"/>
  <c r="N822" i="2"/>
  <c r="O822" i="2"/>
  <c r="P822" i="2"/>
  <c r="H823" i="2"/>
  <c r="I823" i="2"/>
  <c r="K823" i="2"/>
  <c r="L823" i="2"/>
  <c r="M823" i="2"/>
  <c r="N823" i="2"/>
  <c r="O823" i="2"/>
  <c r="P823" i="2"/>
  <c r="H824" i="2"/>
  <c r="I824" i="2"/>
  <c r="K824" i="2"/>
  <c r="L824" i="2"/>
  <c r="M824" i="2"/>
  <c r="N824" i="2"/>
  <c r="O824" i="2"/>
  <c r="P824" i="2"/>
  <c r="H825" i="2"/>
  <c r="I825" i="2"/>
  <c r="K825" i="2"/>
  <c r="L825" i="2"/>
  <c r="M825" i="2"/>
  <c r="N825" i="2"/>
  <c r="O825" i="2"/>
  <c r="P825" i="2"/>
  <c r="H826" i="2"/>
  <c r="I826" i="2"/>
  <c r="K826" i="2"/>
  <c r="L826" i="2"/>
  <c r="M826" i="2"/>
  <c r="N826" i="2"/>
  <c r="O826" i="2"/>
  <c r="P826" i="2"/>
  <c r="H827" i="2"/>
  <c r="I827" i="2"/>
  <c r="K827" i="2"/>
  <c r="L827" i="2"/>
  <c r="M827" i="2"/>
  <c r="N827" i="2"/>
  <c r="O827" i="2"/>
  <c r="P827" i="2"/>
  <c r="H828" i="2"/>
  <c r="I828" i="2"/>
  <c r="K828" i="2"/>
  <c r="L828" i="2"/>
  <c r="M828" i="2"/>
  <c r="N828" i="2"/>
  <c r="O828" i="2"/>
  <c r="P828" i="2"/>
  <c r="H829" i="2"/>
  <c r="I829" i="2"/>
  <c r="K829" i="2"/>
  <c r="L829" i="2"/>
  <c r="M829" i="2"/>
  <c r="N829" i="2"/>
  <c r="O829" i="2"/>
  <c r="P829" i="2"/>
  <c r="H830" i="2"/>
  <c r="I830" i="2"/>
  <c r="K830" i="2"/>
  <c r="L830" i="2"/>
  <c r="M830" i="2"/>
  <c r="N830" i="2"/>
  <c r="O830" i="2"/>
  <c r="P830" i="2"/>
  <c r="H831" i="2"/>
  <c r="I831" i="2"/>
  <c r="K831" i="2"/>
  <c r="L831" i="2"/>
  <c r="M831" i="2"/>
  <c r="N831" i="2"/>
  <c r="O831" i="2"/>
  <c r="P831" i="2"/>
  <c r="H832" i="2"/>
  <c r="I832" i="2"/>
  <c r="K832" i="2"/>
  <c r="L832" i="2"/>
  <c r="M832" i="2"/>
  <c r="N832" i="2"/>
  <c r="O832" i="2"/>
  <c r="P832" i="2"/>
  <c r="H833" i="2"/>
  <c r="I833" i="2"/>
  <c r="K833" i="2"/>
  <c r="L833" i="2"/>
  <c r="M833" i="2"/>
  <c r="N833" i="2"/>
  <c r="O833" i="2"/>
  <c r="P833" i="2"/>
  <c r="H834" i="2"/>
  <c r="I834" i="2"/>
  <c r="K834" i="2"/>
  <c r="L834" i="2"/>
  <c r="M834" i="2"/>
  <c r="N834" i="2"/>
  <c r="O834" i="2"/>
  <c r="P834" i="2"/>
  <c r="H835" i="2"/>
  <c r="I835" i="2"/>
  <c r="K835" i="2"/>
  <c r="L835" i="2"/>
  <c r="M835" i="2"/>
  <c r="N835" i="2"/>
  <c r="O835" i="2"/>
  <c r="P835" i="2"/>
  <c r="H836" i="2"/>
  <c r="I836" i="2"/>
  <c r="K836" i="2"/>
  <c r="L836" i="2"/>
  <c r="M836" i="2"/>
  <c r="N836" i="2"/>
  <c r="O836" i="2"/>
  <c r="P836" i="2"/>
  <c r="H837" i="2"/>
  <c r="I837" i="2"/>
  <c r="K837" i="2"/>
  <c r="L837" i="2"/>
  <c r="M837" i="2"/>
  <c r="N837" i="2"/>
  <c r="O837" i="2"/>
  <c r="P837" i="2"/>
  <c r="H838" i="2"/>
  <c r="I838" i="2"/>
  <c r="K838" i="2"/>
  <c r="L838" i="2"/>
  <c r="M838" i="2"/>
  <c r="N838" i="2"/>
  <c r="O838" i="2"/>
  <c r="P838" i="2"/>
  <c r="H839" i="2"/>
  <c r="I839" i="2"/>
  <c r="K839" i="2"/>
  <c r="L839" i="2"/>
  <c r="M839" i="2"/>
  <c r="N839" i="2"/>
  <c r="O839" i="2"/>
  <c r="P839" i="2"/>
  <c r="H840" i="2"/>
  <c r="I840" i="2"/>
  <c r="K840" i="2"/>
  <c r="L840" i="2"/>
  <c r="M840" i="2"/>
  <c r="N840" i="2"/>
  <c r="O840" i="2"/>
  <c r="P840" i="2"/>
  <c r="H841" i="2"/>
  <c r="I841" i="2"/>
  <c r="K841" i="2"/>
  <c r="L841" i="2"/>
  <c r="M841" i="2"/>
  <c r="N841" i="2"/>
  <c r="O841" i="2"/>
  <c r="P841" i="2"/>
  <c r="H842" i="2"/>
  <c r="I842" i="2"/>
  <c r="K842" i="2"/>
  <c r="L842" i="2"/>
  <c r="M842" i="2"/>
  <c r="N842" i="2"/>
  <c r="O842" i="2"/>
  <c r="P842" i="2"/>
  <c r="H843" i="2"/>
  <c r="I843" i="2"/>
  <c r="K843" i="2"/>
  <c r="L843" i="2"/>
  <c r="M843" i="2"/>
  <c r="N843" i="2"/>
  <c r="O843" i="2"/>
  <c r="P843" i="2"/>
  <c r="H844" i="2"/>
  <c r="I844" i="2"/>
  <c r="K844" i="2"/>
  <c r="L844" i="2"/>
  <c r="M844" i="2"/>
  <c r="N844" i="2"/>
  <c r="O844" i="2"/>
  <c r="P844" i="2"/>
  <c r="H845" i="2"/>
  <c r="I845" i="2"/>
  <c r="K845" i="2"/>
  <c r="L845" i="2"/>
  <c r="M845" i="2"/>
  <c r="N845" i="2"/>
  <c r="O845" i="2"/>
  <c r="P845" i="2"/>
  <c r="H846" i="2"/>
  <c r="I846" i="2"/>
  <c r="K846" i="2"/>
  <c r="L846" i="2"/>
  <c r="M846" i="2"/>
  <c r="N846" i="2"/>
  <c r="O846" i="2"/>
  <c r="P846" i="2"/>
  <c r="H847" i="2"/>
  <c r="I847" i="2"/>
  <c r="K847" i="2"/>
  <c r="L847" i="2"/>
  <c r="M847" i="2"/>
  <c r="N847" i="2"/>
  <c r="O847" i="2"/>
  <c r="P847" i="2"/>
  <c r="H848" i="2"/>
  <c r="I848" i="2"/>
  <c r="K848" i="2"/>
  <c r="L848" i="2"/>
  <c r="M848" i="2"/>
  <c r="N848" i="2"/>
  <c r="O848" i="2"/>
  <c r="P848" i="2"/>
  <c r="H849" i="2"/>
  <c r="I849" i="2"/>
  <c r="K849" i="2"/>
  <c r="L849" i="2"/>
  <c r="M849" i="2"/>
  <c r="N849" i="2"/>
  <c r="O849" i="2"/>
  <c r="P849" i="2"/>
  <c r="H850" i="2"/>
  <c r="I850" i="2"/>
  <c r="K850" i="2"/>
  <c r="L850" i="2"/>
  <c r="M850" i="2"/>
  <c r="N850" i="2"/>
  <c r="O850" i="2"/>
  <c r="P850" i="2"/>
  <c r="H851" i="2"/>
  <c r="I851" i="2"/>
  <c r="K851" i="2"/>
  <c r="L851" i="2"/>
  <c r="M851" i="2"/>
  <c r="N851" i="2"/>
  <c r="O851" i="2"/>
  <c r="P851" i="2"/>
  <c r="H852" i="2"/>
  <c r="I852" i="2"/>
  <c r="K852" i="2"/>
  <c r="L852" i="2"/>
  <c r="M852" i="2"/>
  <c r="N852" i="2"/>
  <c r="O852" i="2"/>
  <c r="P852" i="2"/>
  <c r="H853" i="2"/>
  <c r="I853" i="2"/>
  <c r="K853" i="2"/>
  <c r="L853" i="2"/>
  <c r="M853" i="2"/>
  <c r="N853" i="2"/>
  <c r="O853" i="2"/>
  <c r="P853" i="2"/>
  <c r="H854" i="2"/>
  <c r="I854" i="2"/>
  <c r="K854" i="2"/>
  <c r="L854" i="2"/>
  <c r="M854" i="2"/>
  <c r="N854" i="2"/>
  <c r="O854" i="2"/>
  <c r="P854" i="2"/>
  <c r="H855" i="2"/>
  <c r="I855" i="2"/>
  <c r="K855" i="2"/>
  <c r="L855" i="2"/>
  <c r="M855" i="2"/>
  <c r="N855" i="2"/>
  <c r="O855" i="2"/>
  <c r="P855" i="2"/>
  <c r="H856" i="2"/>
  <c r="I856" i="2"/>
  <c r="K856" i="2"/>
  <c r="L856" i="2"/>
  <c r="M856" i="2"/>
  <c r="N856" i="2"/>
  <c r="O856" i="2"/>
  <c r="P856" i="2"/>
  <c r="H857" i="2"/>
  <c r="J857" i="2"/>
  <c r="K857" i="2"/>
  <c r="L857" i="2"/>
  <c r="M857" i="2"/>
  <c r="N857" i="2"/>
  <c r="O857" i="2"/>
  <c r="P857" i="2"/>
  <c r="H858" i="2"/>
  <c r="J858" i="2"/>
  <c r="K858" i="2"/>
  <c r="L858" i="2"/>
  <c r="M858" i="2"/>
  <c r="N858" i="2"/>
  <c r="O858" i="2"/>
  <c r="P858" i="2"/>
  <c r="H859" i="2"/>
  <c r="J859" i="2"/>
  <c r="K859" i="2"/>
  <c r="L859" i="2"/>
  <c r="M859" i="2"/>
  <c r="N859" i="2"/>
  <c r="O859" i="2"/>
  <c r="P859" i="2"/>
  <c r="H860" i="2"/>
  <c r="J860" i="2"/>
  <c r="K860" i="2"/>
  <c r="L860" i="2"/>
  <c r="M860" i="2"/>
  <c r="N860" i="2"/>
  <c r="O860" i="2"/>
  <c r="P860" i="2"/>
  <c r="H861" i="2"/>
  <c r="J861" i="2"/>
  <c r="K861" i="2"/>
  <c r="L861" i="2"/>
  <c r="M861" i="2"/>
  <c r="N861" i="2"/>
  <c r="O861" i="2"/>
  <c r="P861" i="2"/>
  <c r="H862" i="2"/>
  <c r="J862" i="2"/>
  <c r="K862" i="2"/>
  <c r="L862" i="2"/>
  <c r="M862" i="2"/>
  <c r="N862" i="2"/>
  <c r="O862" i="2"/>
  <c r="P862" i="2"/>
  <c r="H863" i="2"/>
  <c r="J863" i="2"/>
  <c r="K863" i="2"/>
  <c r="L863" i="2"/>
  <c r="M863" i="2"/>
  <c r="N863" i="2"/>
  <c r="O863" i="2"/>
  <c r="P863" i="2"/>
  <c r="H864" i="2"/>
  <c r="J864" i="2"/>
  <c r="K864" i="2"/>
  <c r="L864" i="2"/>
  <c r="M864" i="2"/>
  <c r="N864" i="2"/>
  <c r="O864" i="2"/>
  <c r="P864" i="2"/>
  <c r="H865" i="2"/>
  <c r="J865" i="2"/>
  <c r="K865" i="2"/>
  <c r="L865" i="2"/>
  <c r="M865" i="2"/>
  <c r="N865" i="2"/>
  <c r="O865" i="2"/>
  <c r="P865" i="2"/>
  <c r="H866" i="2"/>
  <c r="J866" i="2"/>
  <c r="K866" i="2"/>
  <c r="L866" i="2"/>
  <c r="M866" i="2"/>
  <c r="N866" i="2"/>
  <c r="O866" i="2"/>
  <c r="P866" i="2"/>
  <c r="H867" i="2"/>
  <c r="J867" i="2"/>
  <c r="K867" i="2"/>
  <c r="L867" i="2"/>
  <c r="M867" i="2"/>
  <c r="N867" i="2"/>
  <c r="O867" i="2"/>
  <c r="P867" i="2"/>
  <c r="H868" i="2"/>
  <c r="J868" i="2"/>
  <c r="K868" i="2"/>
  <c r="L868" i="2"/>
  <c r="M868" i="2"/>
  <c r="N868" i="2"/>
  <c r="O868" i="2"/>
  <c r="P868" i="2"/>
  <c r="H869" i="2"/>
  <c r="J869" i="2"/>
  <c r="K869" i="2"/>
  <c r="L869" i="2"/>
  <c r="M869" i="2"/>
  <c r="N869" i="2"/>
  <c r="O869" i="2"/>
  <c r="P869" i="2"/>
  <c r="H870" i="2"/>
  <c r="J870" i="2"/>
  <c r="K870" i="2"/>
  <c r="L870" i="2"/>
  <c r="M870" i="2"/>
  <c r="N870" i="2"/>
  <c r="O870" i="2"/>
  <c r="P870" i="2"/>
  <c r="H871" i="2"/>
  <c r="J871" i="2"/>
  <c r="K871" i="2"/>
  <c r="L871" i="2"/>
  <c r="M871" i="2"/>
  <c r="N871" i="2"/>
  <c r="O871" i="2"/>
  <c r="P871" i="2"/>
  <c r="H872" i="2"/>
  <c r="J872" i="2"/>
  <c r="K872" i="2"/>
  <c r="L872" i="2"/>
  <c r="M872" i="2"/>
  <c r="N872" i="2"/>
  <c r="O872" i="2"/>
  <c r="P872" i="2"/>
  <c r="H873" i="2"/>
  <c r="J873" i="2"/>
  <c r="K873" i="2"/>
  <c r="L873" i="2"/>
  <c r="M873" i="2"/>
  <c r="N873" i="2"/>
  <c r="O873" i="2"/>
  <c r="P873" i="2"/>
  <c r="H874" i="2"/>
  <c r="J874" i="2"/>
  <c r="K874" i="2"/>
  <c r="L874" i="2"/>
  <c r="M874" i="2"/>
  <c r="N874" i="2"/>
  <c r="O874" i="2"/>
  <c r="P874" i="2"/>
  <c r="H875" i="2"/>
  <c r="J875" i="2"/>
  <c r="K875" i="2"/>
  <c r="L875" i="2"/>
  <c r="M875" i="2"/>
  <c r="N875" i="2"/>
  <c r="O875" i="2"/>
  <c r="P875" i="2"/>
  <c r="H876" i="2"/>
  <c r="J876" i="2"/>
  <c r="K876" i="2"/>
  <c r="L876" i="2"/>
  <c r="M876" i="2"/>
  <c r="N876" i="2"/>
  <c r="O876" i="2"/>
  <c r="P876" i="2"/>
  <c r="H877" i="2"/>
  <c r="J877" i="2"/>
  <c r="K877" i="2"/>
  <c r="L877" i="2"/>
  <c r="M877" i="2"/>
  <c r="N877" i="2"/>
  <c r="O877" i="2"/>
  <c r="P877" i="2"/>
  <c r="H878" i="2"/>
  <c r="J878" i="2"/>
  <c r="K878" i="2"/>
  <c r="L878" i="2"/>
  <c r="M878" i="2"/>
  <c r="N878" i="2"/>
  <c r="O878" i="2"/>
  <c r="P878" i="2"/>
  <c r="H879" i="2"/>
  <c r="J879" i="2"/>
  <c r="K879" i="2"/>
  <c r="L879" i="2"/>
  <c r="M879" i="2"/>
  <c r="N879" i="2"/>
  <c r="O879" i="2"/>
  <c r="P879" i="2"/>
  <c r="H880" i="2"/>
  <c r="J880" i="2"/>
  <c r="K880" i="2"/>
  <c r="L880" i="2"/>
  <c r="M880" i="2"/>
  <c r="N880" i="2"/>
  <c r="O880" i="2"/>
  <c r="P880" i="2"/>
  <c r="H881" i="2"/>
  <c r="J881" i="2"/>
  <c r="K881" i="2"/>
  <c r="L881" i="2"/>
  <c r="M881" i="2"/>
  <c r="N881" i="2"/>
  <c r="O881" i="2"/>
  <c r="P881" i="2"/>
  <c r="H882" i="2"/>
  <c r="J882" i="2"/>
  <c r="K882" i="2"/>
  <c r="L882" i="2"/>
  <c r="M882" i="2"/>
  <c r="N882" i="2"/>
  <c r="O882" i="2"/>
  <c r="P882" i="2"/>
  <c r="H883" i="2"/>
  <c r="J883" i="2"/>
  <c r="K883" i="2"/>
  <c r="L883" i="2"/>
  <c r="M883" i="2"/>
  <c r="N883" i="2"/>
  <c r="O883" i="2"/>
  <c r="P883" i="2"/>
  <c r="H884" i="2"/>
  <c r="J884" i="2"/>
  <c r="K884" i="2"/>
  <c r="L884" i="2"/>
  <c r="M884" i="2"/>
  <c r="N884" i="2"/>
  <c r="O884" i="2"/>
  <c r="P884" i="2"/>
  <c r="H885" i="2"/>
  <c r="J885" i="2"/>
  <c r="K885" i="2"/>
  <c r="L885" i="2"/>
  <c r="M885" i="2"/>
  <c r="N885" i="2"/>
  <c r="O885" i="2"/>
  <c r="P885" i="2"/>
  <c r="H886" i="2"/>
  <c r="J886" i="2"/>
  <c r="K886" i="2"/>
  <c r="L886" i="2"/>
  <c r="M886" i="2"/>
  <c r="N886" i="2"/>
  <c r="O886" i="2"/>
  <c r="P886" i="2"/>
  <c r="H887" i="2"/>
  <c r="J887" i="2"/>
  <c r="K887" i="2"/>
  <c r="L887" i="2"/>
  <c r="M887" i="2"/>
  <c r="N887" i="2"/>
  <c r="O887" i="2"/>
  <c r="P887" i="2"/>
  <c r="H888" i="2"/>
  <c r="J888" i="2"/>
  <c r="K888" i="2"/>
  <c r="L888" i="2"/>
  <c r="M888" i="2"/>
  <c r="N888" i="2"/>
  <c r="O888" i="2"/>
  <c r="P888" i="2"/>
  <c r="H889" i="2"/>
  <c r="J889" i="2"/>
  <c r="K889" i="2"/>
  <c r="L889" i="2"/>
  <c r="M889" i="2"/>
  <c r="N889" i="2"/>
  <c r="O889" i="2"/>
  <c r="P889" i="2"/>
  <c r="H890" i="2"/>
  <c r="J890" i="2"/>
  <c r="K890" i="2"/>
  <c r="L890" i="2"/>
  <c r="M890" i="2"/>
  <c r="N890" i="2"/>
  <c r="O890" i="2"/>
  <c r="P890" i="2"/>
  <c r="H891" i="2"/>
  <c r="J891" i="2"/>
  <c r="K891" i="2"/>
  <c r="L891" i="2"/>
  <c r="M891" i="2"/>
  <c r="N891" i="2"/>
  <c r="O891" i="2"/>
  <c r="P891" i="2"/>
  <c r="H892" i="2"/>
  <c r="J892" i="2"/>
  <c r="K892" i="2"/>
  <c r="L892" i="2"/>
  <c r="M892" i="2"/>
  <c r="N892" i="2"/>
  <c r="O892" i="2"/>
  <c r="P892" i="2"/>
</calcChain>
</file>

<file path=xl/sharedStrings.xml><?xml version="1.0" encoding="utf-8"?>
<sst xmlns="http://schemas.openxmlformats.org/spreadsheetml/2006/main" count="136" uniqueCount="24">
  <si>
    <t>OMREKENINGSCOEFFICIENTEN INDEXCIJFER VAN DE CONSUMPTIEPRIJZEN</t>
  </si>
  <si>
    <t>Gezondheidsindex</t>
  </si>
  <si>
    <t>Basis</t>
  </si>
  <si>
    <t xml:space="preserve"> 1996 gez.</t>
  </si>
  <si>
    <t>1988 gez.</t>
  </si>
  <si>
    <t>1974-75</t>
  </si>
  <si>
    <t>1936-38</t>
  </si>
  <si>
    <t>1996 gez.</t>
  </si>
  <si>
    <t>-</t>
  </si>
  <si>
    <t>INDEXCIJFER VAN DE CONSUMPTIEPRIJZEN</t>
  </si>
  <si>
    <t>Maand</t>
  </si>
  <si>
    <t>Basis 1996</t>
  </si>
  <si>
    <t>Basis 1988</t>
  </si>
  <si>
    <t>Basis 1981</t>
  </si>
  <si>
    <t>Basis 74-75</t>
  </si>
  <si>
    <t>Basis 1971</t>
  </si>
  <si>
    <t>Basis 1966</t>
  </si>
  <si>
    <t>Basis 1953</t>
  </si>
  <si>
    <t>Basis36-38</t>
  </si>
  <si>
    <t>Basis 1914</t>
  </si>
  <si>
    <t>Basis 2004</t>
  </si>
  <si>
    <t>2004 gez.</t>
  </si>
  <si>
    <t>2013 gez.</t>
  </si>
  <si>
    <t>Basis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</si>
</sst>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Border="1"/>
    <xf numFmtId="0" fontId="3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Continuous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3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/>
    </xf>
    <xf numFmtId="0" fontId="5" fillId="0" borderId="0" xfId="0" applyFont="1" applyBorder="1"/>
    <xf numFmtId="0" fontId="1" fillId="2" borderId="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4" fontId="1" fillId="4" borderId="5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/>
    </xf>
    <xf numFmtId="4" fontId="6" fillId="4" borderId="1" xfId="0" applyNumberFormat="1" applyFont="1" applyFill="1" applyBorder="1" applyAlignment="1" applyProtection="1">
      <alignment horizontal="center"/>
    </xf>
    <xf numFmtId="4" fontId="7" fillId="4" borderId="1" xfId="0" applyNumberFormat="1" applyFont="1" applyFill="1" applyBorder="1" applyAlignment="1" applyProtection="1">
      <alignment horizontal="center"/>
    </xf>
    <xf numFmtId="4" fontId="0" fillId="4" borderId="18" xfId="0" applyNumberFormat="1" applyFill="1" applyBorder="1" applyAlignment="1" applyProtection="1">
      <alignment horizontal="center"/>
    </xf>
    <xf numFmtId="4" fontId="1" fillId="4" borderId="24" xfId="0" applyNumberFormat="1" applyFont="1" applyFill="1" applyBorder="1" applyAlignment="1" applyProtection="1">
      <alignment horizontal="center"/>
    </xf>
    <xf numFmtId="4" fontId="2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1" fillId="4" borderId="26" xfId="0" applyNumberFormat="1" applyFont="1" applyFill="1" applyBorder="1" applyAlignment="1" applyProtection="1">
      <alignment horizontal="center"/>
    </xf>
    <xf numFmtId="4" fontId="1" fillId="4" borderId="17" xfId="0" applyNumberFormat="1" applyFont="1" applyFill="1" applyBorder="1" applyAlignment="1" applyProtection="1">
      <alignment horizontal="center"/>
    </xf>
    <xf numFmtId="4" fontId="1" fillId="4" borderId="27" xfId="0" applyNumberFormat="1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>
      <pane xSplit="1" ySplit="5" topLeftCell="B6" activePane="bottomRight" state="frozen"/>
      <selection activeCell="E1132" sqref="D1132:E1132"/>
      <selection pane="topRight" activeCell="E1132" sqref="D1132:E1132"/>
      <selection pane="bottomLeft" activeCell="E1132" sqref="D1132:E1132"/>
      <selection pane="bottomRight" activeCell="G10" sqref="G10"/>
    </sheetView>
  </sheetViews>
  <sheetFormatPr defaultColWidth="0" defaultRowHeight="0" customHeight="1" zeroHeight="1" x14ac:dyDescent="0.2"/>
  <cols>
    <col min="1" max="7" width="11.28515625" style="12" customWidth="1"/>
    <col min="8" max="16" width="11.28515625" style="11" customWidth="1"/>
    <col min="17" max="16384" width="0" style="12" hidden="1"/>
  </cols>
  <sheetData>
    <row r="1" spans="1:16" ht="19.899999999999999" customHeight="1" x14ac:dyDescent="0.2">
      <c r="A1" s="6" t="s">
        <v>0</v>
      </c>
      <c r="B1" s="6"/>
      <c r="C1" s="6"/>
      <c r="D1" s="7"/>
      <c r="E1" s="7"/>
      <c r="F1" s="7"/>
      <c r="G1" s="7"/>
      <c r="H1" s="8"/>
      <c r="I1" s="8"/>
      <c r="J1" s="9"/>
      <c r="K1" s="10"/>
      <c r="L1" s="9"/>
      <c r="M1" s="9"/>
      <c r="O1" s="9"/>
      <c r="P1" s="9"/>
    </row>
    <row r="2" spans="1:16" ht="19.899999999999999" customHeight="1" x14ac:dyDescent="0.2">
      <c r="A2" s="6"/>
      <c r="B2" s="6"/>
      <c r="C2" s="6"/>
      <c r="D2" s="7"/>
      <c r="E2" s="7"/>
      <c r="F2" s="7"/>
      <c r="G2" s="7"/>
      <c r="H2" s="8"/>
      <c r="I2" s="8"/>
      <c r="J2" s="9"/>
      <c r="K2" s="10"/>
      <c r="L2" s="9"/>
      <c r="M2" s="9"/>
      <c r="O2" s="9"/>
      <c r="P2" s="9"/>
    </row>
    <row r="3" spans="1:16" ht="19.899999999999999" customHeight="1" thickBot="1" x14ac:dyDescent="0.25"/>
    <row r="4" spans="1:16" ht="19.899999999999999" customHeight="1" thickBot="1" x14ac:dyDescent="0.25">
      <c r="A4" s="13"/>
      <c r="B4" s="98" t="s">
        <v>1</v>
      </c>
      <c r="C4" s="99"/>
      <c r="D4" s="99"/>
      <c r="E4" s="100"/>
      <c r="F4" s="28"/>
      <c r="G4" s="28"/>
      <c r="H4" s="8"/>
      <c r="J4" s="9"/>
      <c r="K4" s="9"/>
      <c r="L4" s="9"/>
      <c r="M4" s="9"/>
      <c r="O4" s="9"/>
      <c r="P4" s="9"/>
    </row>
    <row r="5" spans="1:16" s="14" customFormat="1" ht="19.899999999999999" customHeight="1" thickBot="1" x14ac:dyDescent="0.25">
      <c r="A5" s="19" t="s">
        <v>2</v>
      </c>
      <c r="B5" s="33" t="s">
        <v>22</v>
      </c>
      <c r="C5" s="68" t="s">
        <v>21</v>
      </c>
      <c r="D5" s="20" t="s">
        <v>3</v>
      </c>
      <c r="E5" s="21" t="s">
        <v>4</v>
      </c>
      <c r="F5" s="29">
        <v>2013</v>
      </c>
      <c r="G5" s="29">
        <v>2004</v>
      </c>
      <c r="H5" s="20">
        <v>1996</v>
      </c>
      <c r="I5" s="20">
        <v>1988</v>
      </c>
      <c r="J5" s="20">
        <v>1981</v>
      </c>
      <c r="K5" s="20" t="s">
        <v>5</v>
      </c>
      <c r="L5" s="20">
        <v>1971</v>
      </c>
      <c r="M5" s="20">
        <v>1966</v>
      </c>
      <c r="N5" s="20">
        <v>1953</v>
      </c>
      <c r="O5" s="20" t="s">
        <v>6</v>
      </c>
      <c r="P5" s="21">
        <v>1914</v>
      </c>
    </row>
    <row r="6" spans="1:16" s="39" customFormat="1" ht="19.899999999999999" customHeight="1" x14ac:dyDescent="0.2">
      <c r="A6" s="37" t="s">
        <v>22</v>
      </c>
      <c r="B6" s="38" t="s">
        <v>8</v>
      </c>
      <c r="C6" s="69">
        <v>1.2077</v>
      </c>
      <c r="D6" s="42">
        <v>1.3740000000000001</v>
      </c>
      <c r="E6" s="43">
        <v>1.6566000000000001</v>
      </c>
      <c r="F6" s="30" t="s">
        <v>8</v>
      </c>
      <c r="G6" s="30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8</v>
      </c>
      <c r="O6" s="15" t="s">
        <v>8</v>
      </c>
      <c r="P6" s="16" t="s">
        <v>8</v>
      </c>
    </row>
    <row r="7" spans="1:16" s="39" customFormat="1" ht="19.899999999999999" customHeight="1" x14ac:dyDescent="0.2">
      <c r="A7" s="63" t="s">
        <v>21</v>
      </c>
      <c r="B7" s="67">
        <v>0.82799999999999996</v>
      </c>
      <c r="C7" s="70" t="s">
        <v>8</v>
      </c>
      <c r="D7" s="64">
        <v>1.1376999999999999</v>
      </c>
      <c r="E7" s="65">
        <v>1.3716999999999999</v>
      </c>
      <c r="F7" s="30" t="s">
        <v>8</v>
      </c>
      <c r="G7" s="30" t="s">
        <v>8</v>
      </c>
      <c r="H7" s="15" t="s">
        <v>8</v>
      </c>
      <c r="I7" s="15" t="s">
        <v>8</v>
      </c>
      <c r="J7" s="15" t="s">
        <v>8</v>
      </c>
      <c r="K7" s="15" t="s">
        <v>8</v>
      </c>
      <c r="L7" s="15" t="s">
        <v>8</v>
      </c>
      <c r="M7" s="15" t="s">
        <v>8</v>
      </c>
      <c r="N7" s="15" t="s">
        <v>8</v>
      </c>
      <c r="O7" s="15" t="s">
        <v>8</v>
      </c>
      <c r="P7" s="16" t="s">
        <v>8</v>
      </c>
    </row>
    <row r="8" spans="1:16" s="14" customFormat="1" ht="19.899999999999999" customHeight="1" x14ac:dyDescent="0.2">
      <c r="A8" s="22" t="s">
        <v>7</v>
      </c>
      <c r="B8" s="41">
        <v>0.7278</v>
      </c>
      <c r="C8" s="64">
        <v>0.879</v>
      </c>
      <c r="D8" s="15" t="s">
        <v>8</v>
      </c>
      <c r="E8" s="16">
        <v>1.2506999999999999</v>
      </c>
      <c r="F8" s="30" t="s">
        <v>8</v>
      </c>
      <c r="G8" s="30" t="s">
        <v>8</v>
      </c>
      <c r="H8" s="15" t="s">
        <v>8</v>
      </c>
      <c r="I8" s="15" t="s">
        <v>8</v>
      </c>
      <c r="J8" s="15" t="s">
        <v>8</v>
      </c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6" t="s">
        <v>8</v>
      </c>
    </row>
    <row r="9" spans="1:16" s="14" customFormat="1" ht="19.899999999999999" customHeight="1" thickBot="1" x14ac:dyDescent="0.25">
      <c r="A9" s="23" t="s">
        <v>4</v>
      </c>
      <c r="B9" s="40">
        <v>0.60360000000000003</v>
      </c>
      <c r="C9" s="71">
        <v>0.72899999999999998</v>
      </c>
      <c r="D9" s="17">
        <v>0.82940000000000003</v>
      </c>
      <c r="E9" s="18" t="s">
        <v>8</v>
      </c>
      <c r="F9" s="31" t="s">
        <v>8</v>
      </c>
      <c r="G9" s="31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8" t="s">
        <v>8</v>
      </c>
    </row>
    <row r="10" spans="1:16" s="14" customFormat="1" ht="19.899999999999999" customHeight="1" x14ac:dyDescent="0.2">
      <c r="A10" s="25">
        <v>2013</v>
      </c>
      <c r="B10" s="36" t="s">
        <v>8</v>
      </c>
      <c r="C10" s="72" t="s">
        <v>8</v>
      </c>
      <c r="D10" s="26" t="s">
        <v>8</v>
      </c>
      <c r="E10" s="27" t="s">
        <v>8</v>
      </c>
      <c r="F10" s="77" t="s">
        <v>8</v>
      </c>
      <c r="G10" s="32">
        <v>1.224</v>
      </c>
      <c r="H10" s="26">
        <v>1.4067000000000001</v>
      </c>
      <c r="I10" s="26">
        <v>1.7264999999999999</v>
      </c>
      <c r="J10" s="26">
        <v>2.3355999999999999</v>
      </c>
      <c r="K10" s="26">
        <v>3.5971000000000002</v>
      </c>
      <c r="L10" s="26">
        <v>4.9279000000000002</v>
      </c>
      <c r="M10" s="26">
        <v>5.8587999999999996</v>
      </c>
      <c r="N10" s="26">
        <v>7.6116999999999999</v>
      </c>
      <c r="O10" s="26">
        <v>31.596499999999999</v>
      </c>
      <c r="P10" s="27">
        <v>229.80160000000001</v>
      </c>
    </row>
    <row r="11" spans="1:16" s="14" customFormat="1" ht="19.899999999999999" customHeight="1" x14ac:dyDescent="0.2">
      <c r="A11" s="25">
        <v>2004</v>
      </c>
      <c r="B11" s="36" t="s">
        <v>8</v>
      </c>
      <c r="C11" s="72" t="s">
        <v>8</v>
      </c>
      <c r="D11" s="26" t="s">
        <v>8</v>
      </c>
      <c r="E11" s="27" t="s">
        <v>8</v>
      </c>
      <c r="F11" s="32">
        <v>0.81699999999999995</v>
      </c>
      <c r="G11" s="32" t="s">
        <v>8</v>
      </c>
      <c r="H11" s="26">
        <v>1.1493</v>
      </c>
      <c r="I11" s="26">
        <v>1.4105000000000001</v>
      </c>
      <c r="J11" s="26">
        <v>1.9081999999999999</v>
      </c>
      <c r="K11" s="26">
        <v>2.9388000000000001</v>
      </c>
      <c r="L11" s="26">
        <v>4.0260999999999996</v>
      </c>
      <c r="M11" s="26">
        <v>4.7866</v>
      </c>
      <c r="N11" s="26">
        <v>6.2187000000000001</v>
      </c>
      <c r="O11" s="26">
        <v>25.8141</v>
      </c>
      <c r="P11" s="27">
        <v>187.74639999999999</v>
      </c>
    </row>
    <row r="12" spans="1:16" s="14" customFormat="1" ht="19.899999999999999" customHeight="1" x14ac:dyDescent="0.2">
      <c r="A12" s="22">
        <v>1996</v>
      </c>
      <c r="B12" s="34" t="s">
        <v>8</v>
      </c>
      <c r="C12" s="66" t="s">
        <v>8</v>
      </c>
      <c r="D12" s="15" t="s">
        <v>8</v>
      </c>
      <c r="E12" s="16" t="s">
        <v>8</v>
      </c>
      <c r="F12" s="30">
        <v>0.71089999999999998</v>
      </c>
      <c r="G12" s="30">
        <v>0.87009999999999998</v>
      </c>
      <c r="H12" s="15" t="s">
        <v>8</v>
      </c>
      <c r="I12" s="15">
        <v>1.2273000000000001</v>
      </c>
      <c r="J12" s="15">
        <v>1.6603000000000001</v>
      </c>
      <c r="K12" s="15">
        <v>2.5569999999999999</v>
      </c>
      <c r="L12" s="15">
        <v>3.5030999999999999</v>
      </c>
      <c r="M12" s="15">
        <v>4.1647999999999996</v>
      </c>
      <c r="N12" s="15">
        <v>5.4108999999999998</v>
      </c>
      <c r="O12" s="15">
        <v>22.460699999999999</v>
      </c>
      <c r="P12" s="16">
        <v>163.35720000000001</v>
      </c>
    </row>
    <row r="13" spans="1:16" s="14" customFormat="1" ht="19.899999999999999" customHeight="1" x14ac:dyDescent="0.2">
      <c r="A13" s="22">
        <v>1988</v>
      </c>
      <c r="B13" s="34" t="s">
        <v>8</v>
      </c>
      <c r="C13" s="66" t="s">
        <v>8</v>
      </c>
      <c r="D13" s="15" t="s">
        <v>8</v>
      </c>
      <c r="E13" s="16" t="s">
        <v>8</v>
      </c>
      <c r="F13" s="30">
        <v>0.57930000000000004</v>
      </c>
      <c r="G13" s="30">
        <v>0.70899999999999996</v>
      </c>
      <c r="H13" s="15">
        <v>0.81479999999999997</v>
      </c>
      <c r="I13" s="15" t="s">
        <v>8</v>
      </c>
      <c r="J13" s="15">
        <v>1.3528</v>
      </c>
      <c r="K13" s="15">
        <v>2.0834000000000001</v>
      </c>
      <c r="L13" s="15">
        <v>2.8542999999999998</v>
      </c>
      <c r="M13" s="15">
        <v>3.3935</v>
      </c>
      <c r="N13" s="15">
        <v>4.4088000000000003</v>
      </c>
      <c r="O13" s="15">
        <v>18.300899999999999</v>
      </c>
      <c r="P13" s="16">
        <v>133.10290000000001</v>
      </c>
    </row>
    <row r="14" spans="1:16" s="14" customFormat="1" ht="19.899999999999999" customHeight="1" x14ac:dyDescent="0.2">
      <c r="A14" s="22">
        <v>1981</v>
      </c>
      <c r="B14" s="34" t="s">
        <v>8</v>
      </c>
      <c r="C14" s="66" t="s">
        <v>8</v>
      </c>
      <c r="D14" s="15" t="s">
        <v>8</v>
      </c>
      <c r="E14" s="16" t="s">
        <v>8</v>
      </c>
      <c r="F14" s="30">
        <v>0.42820000000000003</v>
      </c>
      <c r="G14" s="30">
        <v>0.52410000000000001</v>
      </c>
      <c r="H14" s="15">
        <v>0.60229999999999995</v>
      </c>
      <c r="I14" s="15">
        <v>0.73919999999999997</v>
      </c>
      <c r="J14" s="15" t="s">
        <v>8</v>
      </c>
      <c r="K14" s="15">
        <v>1.5401</v>
      </c>
      <c r="L14" s="15">
        <v>2.1099000000000001</v>
      </c>
      <c r="M14" s="15">
        <v>2.5085000000000002</v>
      </c>
      <c r="N14" s="15">
        <v>3.2589999999999999</v>
      </c>
      <c r="O14" s="15">
        <v>13.5282</v>
      </c>
      <c r="P14" s="16">
        <v>98.390699999999995</v>
      </c>
    </row>
    <row r="15" spans="1:16" s="14" customFormat="1" ht="19.899999999999999" customHeight="1" x14ac:dyDescent="0.2">
      <c r="A15" s="22" t="s">
        <v>5</v>
      </c>
      <c r="B15" s="34" t="s">
        <v>8</v>
      </c>
      <c r="C15" s="66" t="s">
        <v>8</v>
      </c>
      <c r="D15" s="15" t="s">
        <v>8</v>
      </c>
      <c r="E15" s="16" t="s">
        <v>8</v>
      </c>
      <c r="F15" s="30">
        <v>0.27800000000000002</v>
      </c>
      <c r="G15" s="30">
        <v>0.34029999999999999</v>
      </c>
      <c r="H15" s="15">
        <v>0.3911</v>
      </c>
      <c r="I15" s="15">
        <v>0.48</v>
      </c>
      <c r="J15" s="15">
        <v>0.64929999999999999</v>
      </c>
      <c r="K15" s="15" t="s">
        <v>8</v>
      </c>
      <c r="L15" s="15">
        <v>1.37</v>
      </c>
      <c r="M15" s="15">
        <v>1.6288</v>
      </c>
      <c r="N15" s="15">
        <v>2.1160999999999999</v>
      </c>
      <c r="O15" s="15">
        <v>8.7838999999999992</v>
      </c>
      <c r="P15" s="16">
        <v>63.885300000000001</v>
      </c>
    </row>
    <row r="16" spans="1:16" s="14" customFormat="1" ht="19.899999999999999" customHeight="1" x14ac:dyDescent="0.2">
      <c r="A16" s="22">
        <v>1971</v>
      </c>
      <c r="B16" s="34" t="s">
        <v>8</v>
      </c>
      <c r="C16" s="66" t="s">
        <v>8</v>
      </c>
      <c r="D16" s="15" t="s">
        <v>8</v>
      </c>
      <c r="E16" s="16" t="s">
        <v>8</v>
      </c>
      <c r="F16" s="30">
        <v>0.20293</v>
      </c>
      <c r="G16" s="30">
        <v>0.24837999999999999</v>
      </c>
      <c r="H16" s="15">
        <v>0.28545999999999999</v>
      </c>
      <c r="I16" s="15">
        <v>0.35034999999999999</v>
      </c>
      <c r="J16" s="15">
        <v>0.47393999999999997</v>
      </c>
      <c r="K16" s="15">
        <v>0.72992999999999997</v>
      </c>
      <c r="L16" s="15" t="s">
        <v>8</v>
      </c>
      <c r="M16" s="15">
        <v>1.1889000000000001</v>
      </c>
      <c r="N16" s="15">
        <v>1.5446200000000001</v>
      </c>
      <c r="O16" s="15">
        <v>6.4117199999999999</v>
      </c>
      <c r="P16" s="16">
        <v>46.632440000000003</v>
      </c>
    </row>
    <row r="17" spans="1:16" s="14" customFormat="1" ht="19.899999999999999" customHeight="1" x14ac:dyDescent="0.2">
      <c r="A17" s="22">
        <v>1966</v>
      </c>
      <c r="B17" s="34" t="s">
        <v>8</v>
      </c>
      <c r="C17" s="66" t="s">
        <v>8</v>
      </c>
      <c r="D17" s="15" t="s">
        <v>8</v>
      </c>
      <c r="E17" s="16" t="s">
        <v>8</v>
      </c>
      <c r="F17" s="30">
        <v>0.17069000000000001</v>
      </c>
      <c r="G17" s="30">
        <v>0.20891999999999999</v>
      </c>
      <c r="H17" s="15">
        <v>0.24010999999999999</v>
      </c>
      <c r="I17" s="15">
        <v>0.29468</v>
      </c>
      <c r="J17" s="15">
        <v>0.39862999999999998</v>
      </c>
      <c r="K17" s="15">
        <v>0.6139</v>
      </c>
      <c r="L17" s="15">
        <v>0.84109999999999996</v>
      </c>
      <c r="M17" s="15" t="s">
        <v>8</v>
      </c>
      <c r="N17" s="15">
        <v>1.2991999999999999</v>
      </c>
      <c r="O17" s="15">
        <v>5.3929799999999997</v>
      </c>
      <c r="P17" s="16">
        <v>39.223140000000001</v>
      </c>
    </row>
    <row r="18" spans="1:16" s="14" customFormat="1" ht="19.899999999999999" customHeight="1" x14ac:dyDescent="0.2">
      <c r="A18" s="22">
        <v>1953</v>
      </c>
      <c r="B18" s="34" t="s">
        <v>8</v>
      </c>
      <c r="C18" s="66" t="s">
        <v>8</v>
      </c>
      <c r="D18" s="15" t="s">
        <v>8</v>
      </c>
      <c r="E18" s="16" t="s">
        <v>8</v>
      </c>
      <c r="F18" s="30">
        <v>0.13136999999999999</v>
      </c>
      <c r="G18" s="30">
        <v>0.1608</v>
      </c>
      <c r="H18" s="15">
        <v>0.18481</v>
      </c>
      <c r="I18" s="15">
        <v>0.22681999999999999</v>
      </c>
      <c r="J18" s="15">
        <v>0.30682999999999999</v>
      </c>
      <c r="K18" s="15">
        <v>0.47249999999999998</v>
      </c>
      <c r="L18" s="15">
        <v>0.64739000000000002</v>
      </c>
      <c r="M18" s="15">
        <v>0.76970000000000005</v>
      </c>
      <c r="N18" s="15" t="s">
        <v>8</v>
      </c>
      <c r="O18" s="15">
        <v>4.1509999999999998</v>
      </c>
      <c r="P18" s="16">
        <v>30.19022</v>
      </c>
    </row>
    <row r="19" spans="1:16" s="14" customFormat="1" ht="19.899999999999999" customHeight="1" x14ac:dyDescent="0.2">
      <c r="A19" s="22" t="s">
        <v>6</v>
      </c>
      <c r="B19" s="34" t="s">
        <v>8</v>
      </c>
      <c r="C19" s="66" t="s">
        <v>8</v>
      </c>
      <c r="D19" s="15" t="s">
        <v>8</v>
      </c>
      <c r="E19" s="16" t="s">
        <v>8</v>
      </c>
      <c r="F19" s="30">
        <v>3.1649999999999998E-2</v>
      </c>
      <c r="G19" s="30">
        <v>3.8739999999999997E-2</v>
      </c>
      <c r="H19" s="15">
        <v>4.4519999999999997E-2</v>
      </c>
      <c r="I19" s="15">
        <v>5.4640000000000001E-2</v>
      </c>
      <c r="J19" s="15">
        <v>7.3910000000000003E-2</v>
      </c>
      <c r="K19" s="15">
        <v>0.1138</v>
      </c>
      <c r="L19" s="15">
        <v>0.15595999999999999</v>
      </c>
      <c r="M19" s="15">
        <v>0.18542</v>
      </c>
      <c r="N19" s="15">
        <v>0.2409</v>
      </c>
      <c r="O19" s="15" t="s">
        <v>8</v>
      </c>
      <c r="P19" s="16">
        <v>7.2729999999999997</v>
      </c>
    </row>
    <row r="20" spans="1:16" ht="19.5" customHeight="1" thickBot="1" x14ac:dyDescent="0.25">
      <c r="A20" s="23">
        <v>1914</v>
      </c>
      <c r="B20" s="35" t="s">
        <v>8</v>
      </c>
      <c r="C20" s="73" t="s">
        <v>8</v>
      </c>
      <c r="D20" s="17" t="s">
        <v>8</v>
      </c>
      <c r="E20" s="18" t="s">
        <v>8</v>
      </c>
      <c r="F20" s="31">
        <v>4.3499999999999997E-3</v>
      </c>
      <c r="G20" s="31">
        <v>5.3299999999999997E-3</v>
      </c>
      <c r="H20" s="17">
        <v>6.1199999999999996E-3</v>
      </c>
      <c r="I20" s="17">
        <v>7.5100000000000002E-3</v>
      </c>
      <c r="J20" s="17">
        <v>1.0163999999999999E-2</v>
      </c>
      <c r="K20" s="17">
        <v>1.5599999999999999E-2</v>
      </c>
      <c r="L20" s="17">
        <v>2.1440000000000001E-2</v>
      </c>
      <c r="M20" s="17">
        <v>2.5489999999999999E-2</v>
      </c>
      <c r="N20" s="17">
        <v>3.3119999999999997E-2</v>
      </c>
      <c r="O20" s="17">
        <v>0.13750000000000001</v>
      </c>
      <c r="P20" s="18" t="s">
        <v>8</v>
      </c>
    </row>
    <row r="21" spans="1:16" ht="19.5" customHeight="1" x14ac:dyDescent="0.2">
      <c r="A21" s="76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</sheetData>
  <mergeCells count="1">
    <mergeCell ref="B4:E4"/>
  </mergeCells>
  <phoneticPr fontId="0" type="noConversion"/>
  <printOptions horizontalCentered="1" verticalCentered="1"/>
  <pageMargins left="0.39370078740157483" right="0.39370078740157483" top="0.98425196850393704" bottom="2.3622047244094491" header="0.51181102362204722" footer="0.51181102362204722"/>
  <pageSetup paperSize="9" scale="7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69"/>
  <sheetViews>
    <sheetView showGridLines="0" showZeros="0" tabSelected="1" workbookViewId="0">
      <pane xSplit="1" ySplit="4" topLeftCell="B1225" activePane="bottomRight" state="frozen"/>
      <selection pane="topRight" activeCell="B1" sqref="B1"/>
      <selection pane="bottomLeft" activeCell="A5" sqref="A5"/>
      <selection pane="bottomRight" activeCell="B1257" sqref="B1257"/>
    </sheetView>
  </sheetViews>
  <sheetFormatPr defaultColWidth="0" defaultRowHeight="12.75" zeroHeight="1" x14ac:dyDescent="0.2"/>
  <cols>
    <col min="1" max="1" width="13.85546875" style="2" customWidth="1"/>
    <col min="2" max="3" width="11" style="2" customWidth="1"/>
    <col min="4" max="7" width="11" style="3" customWidth="1"/>
    <col min="8" max="9" width="10.5703125" style="3" customWidth="1"/>
    <col min="10" max="13" width="10.5703125" style="1" customWidth="1"/>
    <col min="14" max="14" width="10.5703125" style="4" customWidth="1"/>
    <col min="15" max="15" width="10.5703125" style="1" customWidth="1"/>
    <col min="16" max="16" width="10.28515625" style="96" bestFit="1" customWidth="1"/>
    <col min="17" max="17" width="0.85546875" customWidth="1"/>
    <col min="18" max="16384" width="9.140625" hidden="1"/>
  </cols>
  <sheetData>
    <row r="1" spans="1:16" ht="18" x14ac:dyDescent="0.25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45"/>
      <c r="L1" s="46"/>
      <c r="M1" s="46"/>
      <c r="N1" s="47"/>
      <c r="O1" s="46"/>
      <c r="P1" s="97"/>
    </row>
    <row r="2" spans="1:16" ht="18.75" thickBot="1" x14ac:dyDescent="0.3">
      <c r="A2" s="44"/>
      <c r="B2" s="48"/>
      <c r="C2" s="48"/>
      <c r="D2" s="49"/>
      <c r="E2" s="49"/>
      <c r="F2" s="49"/>
      <c r="G2" s="49"/>
      <c r="H2" s="49"/>
      <c r="I2" s="49"/>
      <c r="J2" s="46"/>
      <c r="K2" s="46"/>
      <c r="L2" s="46"/>
      <c r="M2" s="46"/>
      <c r="N2" s="47"/>
      <c r="O2" s="46"/>
      <c r="P2" s="97"/>
    </row>
    <row r="3" spans="1:16" ht="13.5" thickBot="1" x14ac:dyDescent="0.25">
      <c r="A3" s="50"/>
      <c r="B3" s="102" t="s">
        <v>1</v>
      </c>
      <c r="C3" s="103"/>
      <c r="D3" s="103"/>
      <c r="E3" s="104"/>
      <c r="F3" s="51"/>
      <c r="G3" s="51"/>
      <c r="H3" s="49"/>
      <c r="I3" s="47"/>
      <c r="J3" s="46"/>
      <c r="K3" s="46"/>
      <c r="L3" s="46"/>
      <c r="M3" s="46"/>
      <c r="N3" s="47"/>
      <c r="O3" s="46"/>
      <c r="P3" s="97"/>
    </row>
    <row r="4" spans="1:16" s="5" customFormat="1" ht="13.5" thickBot="1" x14ac:dyDescent="0.25">
      <c r="A4" s="52" t="s">
        <v>10</v>
      </c>
      <c r="B4" s="79" t="s">
        <v>23</v>
      </c>
      <c r="C4" s="79" t="s">
        <v>20</v>
      </c>
      <c r="D4" s="80" t="s">
        <v>11</v>
      </c>
      <c r="E4" s="80" t="s">
        <v>12</v>
      </c>
      <c r="F4" s="78" t="s">
        <v>23</v>
      </c>
      <c r="G4" s="78" t="s">
        <v>20</v>
      </c>
      <c r="H4" s="53" t="s">
        <v>11</v>
      </c>
      <c r="I4" s="53" t="s">
        <v>12</v>
      </c>
      <c r="J4" s="53" t="s">
        <v>13</v>
      </c>
      <c r="K4" s="53" t="s">
        <v>14</v>
      </c>
      <c r="L4" s="53" t="s">
        <v>15</v>
      </c>
      <c r="M4" s="53" t="s">
        <v>16</v>
      </c>
      <c r="N4" s="53" t="s">
        <v>17</v>
      </c>
      <c r="O4" s="53" t="s">
        <v>18</v>
      </c>
      <c r="P4" s="53" t="s">
        <v>19</v>
      </c>
    </row>
    <row r="5" spans="1:16" s="5" customFormat="1" x14ac:dyDescent="0.2">
      <c r="A5" s="54">
        <v>7306</v>
      </c>
      <c r="B5" s="81"/>
      <c r="C5" s="81"/>
      <c r="D5" s="82"/>
      <c r="E5" s="82"/>
      <c r="F5" s="56">
        <f>P5*0.00435</f>
        <v>1.72</v>
      </c>
      <c r="G5" s="56">
        <f>P5*0.00533</f>
        <v>2.11</v>
      </c>
      <c r="H5" s="57">
        <f>P5*0.00612</f>
        <v>2.42</v>
      </c>
      <c r="I5" s="57">
        <f>P5*0.00751</f>
        <v>2.97</v>
      </c>
      <c r="J5" s="57">
        <f>P5*0.010164</f>
        <v>4.0199999999999996</v>
      </c>
      <c r="K5" s="57">
        <f>P5*0.0156</f>
        <v>6.18</v>
      </c>
      <c r="L5" s="57">
        <f>P5*0.02144</f>
        <v>8.49</v>
      </c>
      <c r="M5" s="57">
        <f>P5*0.02549</f>
        <v>10.09</v>
      </c>
      <c r="N5" s="57">
        <f>P5*0.03312</f>
        <v>13.12</v>
      </c>
      <c r="O5" s="57">
        <f>P5*0.1375</f>
        <v>54.45</v>
      </c>
      <c r="P5" s="92">
        <v>396</v>
      </c>
    </row>
    <row r="6" spans="1:16" s="5" customFormat="1" x14ac:dyDescent="0.2">
      <c r="A6" s="54">
        <v>7337</v>
      </c>
      <c r="B6" s="81"/>
      <c r="C6" s="81"/>
      <c r="D6" s="82"/>
      <c r="E6" s="82"/>
      <c r="F6" s="56">
        <f t="shared" ref="F6:F69" si="0">P6*0.00435</f>
        <v>1.83</v>
      </c>
      <c r="G6" s="56">
        <f t="shared" ref="G6:G69" si="1">P6*0.00533</f>
        <v>2.2400000000000002</v>
      </c>
      <c r="H6" s="57">
        <f t="shared" ref="H6:H21" si="2">P6*0.00612</f>
        <v>2.57</v>
      </c>
      <c r="I6" s="57">
        <f t="shared" ref="I6:I21" si="3">P6*0.00751</f>
        <v>3.15</v>
      </c>
      <c r="J6" s="57">
        <f t="shared" ref="J6:J21" si="4">P6*0.010164</f>
        <v>4.2699999999999996</v>
      </c>
      <c r="K6" s="57">
        <f t="shared" ref="K6:K21" si="5">P6*0.0156</f>
        <v>6.55</v>
      </c>
      <c r="L6" s="57">
        <f t="shared" ref="L6:L21" si="6">P6*0.02144</f>
        <v>9</v>
      </c>
      <c r="M6" s="57">
        <f t="shared" ref="M6:M21" si="7">P6*0.02549</f>
        <v>10.71</v>
      </c>
      <c r="N6" s="57">
        <f t="shared" ref="N6:N21" si="8">P6*0.03312</f>
        <v>13.91</v>
      </c>
      <c r="O6" s="57">
        <f t="shared" ref="O6:O21" si="9">P6*0.1375</f>
        <v>57.75</v>
      </c>
      <c r="P6" s="92">
        <v>420</v>
      </c>
    </row>
    <row r="7" spans="1:16" s="5" customFormat="1" x14ac:dyDescent="0.2">
      <c r="A7" s="54">
        <v>7366</v>
      </c>
      <c r="B7" s="81"/>
      <c r="C7" s="81"/>
      <c r="D7" s="82"/>
      <c r="E7" s="82"/>
      <c r="F7" s="56">
        <f t="shared" si="0"/>
        <v>1.94</v>
      </c>
      <c r="G7" s="56">
        <f t="shared" si="1"/>
        <v>2.37</v>
      </c>
      <c r="H7" s="57">
        <f t="shared" si="2"/>
        <v>2.72</v>
      </c>
      <c r="I7" s="57">
        <f t="shared" si="3"/>
        <v>3.34</v>
      </c>
      <c r="J7" s="57">
        <f t="shared" si="4"/>
        <v>4.5199999999999996</v>
      </c>
      <c r="K7" s="57">
        <f t="shared" si="5"/>
        <v>6.94</v>
      </c>
      <c r="L7" s="57">
        <f t="shared" si="6"/>
        <v>9.5399999999999991</v>
      </c>
      <c r="M7" s="57">
        <f t="shared" si="7"/>
        <v>11.34</v>
      </c>
      <c r="N7" s="57">
        <f t="shared" si="8"/>
        <v>14.74</v>
      </c>
      <c r="O7" s="57">
        <f t="shared" si="9"/>
        <v>61.19</v>
      </c>
      <c r="P7" s="92">
        <v>445</v>
      </c>
    </row>
    <row r="8" spans="1:16" s="5" customFormat="1" x14ac:dyDescent="0.2">
      <c r="A8" s="54">
        <v>7397</v>
      </c>
      <c r="B8" s="81"/>
      <c r="C8" s="81"/>
      <c r="D8" s="82"/>
      <c r="E8" s="82"/>
      <c r="F8" s="56">
        <f t="shared" si="0"/>
        <v>2.0099999999999998</v>
      </c>
      <c r="G8" s="56">
        <f t="shared" si="1"/>
        <v>2.46</v>
      </c>
      <c r="H8" s="57">
        <f t="shared" si="2"/>
        <v>2.82</v>
      </c>
      <c r="I8" s="57">
        <f t="shared" si="3"/>
        <v>3.46</v>
      </c>
      <c r="J8" s="57">
        <f t="shared" si="4"/>
        <v>4.6900000000000004</v>
      </c>
      <c r="K8" s="57">
        <f t="shared" si="5"/>
        <v>7.19</v>
      </c>
      <c r="L8" s="57">
        <f t="shared" si="6"/>
        <v>9.8800000000000008</v>
      </c>
      <c r="M8" s="57">
        <f t="shared" si="7"/>
        <v>11.75</v>
      </c>
      <c r="N8" s="57">
        <f t="shared" si="8"/>
        <v>15.27</v>
      </c>
      <c r="O8" s="57">
        <f t="shared" si="9"/>
        <v>63.39</v>
      </c>
      <c r="P8" s="92">
        <v>461</v>
      </c>
    </row>
    <row r="9" spans="1:16" s="5" customFormat="1" x14ac:dyDescent="0.2">
      <c r="A9" s="54">
        <v>7427</v>
      </c>
      <c r="B9" s="81"/>
      <c r="C9" s="81"/>
      <c r="D9" s="82"/>
      <c r="E9" s="82"/>
      <c r="F9" s="56">
        <f t="shared" si="0"/>
        <v>2.0499999999999998</v>
      </c>
      <c r="G9" s="56">
        <f t="shared" si="1"/>
        <v>2.5099999999999998</v>
      </c>
      <c r="H9" s="57">
        <f t="shared" si="2"/>
        <v>2.88</v>
      </c>
      <c r="I9" s="57">
        <f t="shared" si="3"/>
        <v>3.54</v>
      </c>
      <c r="J9" s="57">
        <f t="shared" si="4"/>
        <v>4.79</v>
      </c>
      <c r="K9" s="57">
        <f t="shared" si="5"/>
        <v>7.35</v>
      </c>
      <c r="L9" s="57">
        <f t="shared" si="6"/>
        <v>10.1</v>
      </c>
      <c r="M9" s="57">
        <f t="shared" si="7"/>
        <v>12.01</v>
      </c>
      <c r="N9" s="57">
        <f t="shared" si="8"/>
        <v>15.6</v>
      </c>
      <c r="O9" s="57">
        <f t="shared" si="9"/>
        <v>64.760000000000005</v>
      </c>
      <c r="P9" s="92">
        <v>471</v>
      </c>
    </row>
    <row r="10" spans="1:16" s="5" customFormat="1" x14ac:dyDescent="0.2">
      <c r="A10" s="54">
        <v>7458</v>
      </c>
      <c r="B10" s="81"/>
      <c r="C10" s="81"/>
      <c r="D10" s="82"/>
      <c r="E10" s="82"/>
      <c r="F10" s="56">
        <f t="shared" si="0"/>
        <v>2.0099999999999998</v>
      </c>
      <c r="G10" s="56">
        <f t="shared" si="1"/>
        <v>2.46</v>
      </c>
      <c r="H10" s="57">
        <f t="shared" si="2"/>
        <v>2.83</v>
      </c>
      <c r="I10" s="57">
        <f t="shared" si="3"/>
        <v>3.47</v>
      </c>
      <c r="J10" s="57">
        <f t="shared" si="4"/>
        <v>4.7</v>
      </c>
      <c r="K10" s="57">
        <f t="shared" si="5"/>
        <v>7.21</v>
      </c>
      <c r="L10" s="57">
        <f t="shared" si="6"/>
        <v>9.91</v>
      </c>
      <c r="M10" s="57">
        <f t="shared" si="7"/>
        <v>11.78</v>
      </c>
      <c r="N10" s="57">
        <f t="shared" si="8"/>
        <v>15.3</v>
      </c>
      <c r="O10" s="57">
        <f t="shared" si="9"/>
        <v>63.53</v>
      </c>
      <c r="P10" s="92">
        <v>462</v>
      </c>
    </row>
    <row r="11" spans="1:16" s="5" customFormat="1" x14ac:dyDescent="0.2">
      <c r="A11" s="54">
        <v>7488</v>
      </c>
      <c r="B11" s="81"/>
      <c r="C11" s="81"/>
      <c r="D11" s="82"/>
      <c r="E11" s="82"/>
      <c r="F11" s="56">
        <f t="shared" si="0"/>
        <v>1.97</v>
      </c>
      <c r="G11" s="56">
        <f t="shared" si="1"/>
        <v>2.41</v>
      </c>
      <c r="H11" s="57">
        <f t="shared" si="2"/>
        <v>2.77</v>
      </c>
      <c r="I11" s="57">
        <f t="shared" si="3"/>
        <v>3.4</v>
      </c>
      <c r="J11" s="57">
        <f t="shared" si="4"/>
        <v>4.5999999999999996</v>
      </c>
      <c r="K11" s="57">
        <f t="shared" si="5"/>
        <v>7.07</v>
      </c>
      <c r="L11" s="57">
        <f t="shared" si="6"/>
        <v>9.7100000000000009</v>
      </c>
      <c r="M11" s="57">
        <f t="shared" si="7"/>
        <v>11.55</v>
      </c>
      <c r="N11" s="57">
        <f t="shared" si="8"/>
        <v>15</v>
      </c>
      <c r="O11" s="57">
        <f t="shared" si="9"/>
        <v>62.29</v>
      </c>
      <c r="P11" s="92">
        <v>453</v>
      </c>
    </row>
    <row r="12" spans="1:16" s="5" customFormat="1" x14ac:dyDescent="0.2">
      <c r="A12" s="54">
        <v>7519</v>
      </c>
      <c r="B12" s="81"/>
      <c r="C12" s="81"/>
      <c r="D12" s="82"/>
      <c r="E12" s="82"/>
      <c r="F12" s="56">
        <f t="shared" si="0"/>
        <v>2.0099999999999998</v>
      </c>
      <c r="G12" s="56">
        <f t="shared" si="1"/>
        <v>2.4700000000000002</v>
      </c>
      <c r="H12" s="57">
        <f t="shared" si="2"/>
        <v>2.83</v>
      </c>
      <c r="I12" s="57">
        <f t="shared" si="3"/>
        <v>3.48</v>
      </c>
      <c r="J12" s="57">
        <f t="shared" si="4"/>
        <v>4.71</v>
      </c>
      <c r="K12" s="57">
        <f t="shared" si="5"/>
        <v>7.22</v>
      </c>
      <c r="L12" s="57">
        <f t="shared" si="6"/>
        <v>9.93</v>
      </c>
      <c r="M12" s="57">
        <f t="shared" si="7"/>
        <v>11.8</v>
      </c>
      <c r="N12" s="57">
        <f t="shared" si="8"/>
        <v>15.33</v>
      </c>
      <c r="O12" s="57">
        <f t="shared" si="9"/>
        <v>63.66</v>
      </c>
      <c r="P12" s="92">
        <v>463</v>
      </c>
    </row>
    <row r="13" spans="1:16" s="5" customFormat="1" x14ac:dyDescent="0.2">
      <c r="A13" s="54">
        <v>7550</v>
      </c>
      <c r="B13" s="81"/>
      <c r="C13" s="81"/>
      <c r="D13" s="82"/>
      <c r="E13" s="82"/>
      <c r="F13" s="56">
        <f t="shared" si="0"/>
        <v>2.0499999999999998</v>
      </c>
      <c r="G13" s="56">
        <f t="shared" si="1"/>
        <v>2.5099999999999998</v>
      </c>
      <c r="H13" s="57">
        <f t="shared" si="2"/>
        <v>2.88</v>
      </c>
      <c r="I13" s="57">
        <f t="shared" si="3"/>
        <v>3.54</v>
      </c>
      <c r="J13" s="57">
        <f t="shared" si="4"/>
        <v>4.79</v>
      </c>
      <c r="K13" s="57">
        <f t="shared" si="5"/>
        <v>7.35</v>
      </c>
      <c r="L13" s="57">
        <f t="shared" si="6"/>
        <v>10.1</v>
      </c>
      <c r="M13" s="57">
        <f t="shared" si="7"/>
        <v>12.01</v>
      </c>
      <c r="N13" s="57">
        <f t="shared" si="8"/>
        <v>15.6</v>
      </c>
      <c r="O13" s="57">
        <f t="shared" si="9"/>
        <v>64.760000000000005</v>
      </c>
      <c r="P13" s="92">
        <v>471</v>
      </c>
    </row>
    <row r="14" spans="1:16" s="5" customFormat="1" x14ac:dyDescent="0.2">
      <c r="A14" s="54">
        <v>7580</v>
      </c>
      <c r="B14" s="81"/>
      <c r="C14" s="81"/>
      <c r="D14" s="82"/>
      <c r="E14" s="82"/>
      <c r="F14" s="56">
        <f t="shared" si="0"/>
        <v>2.0699999999999998</v>
      </c>
      <c r="G14" s="56">
        <f t="shared" si="1"/>
        <v>2.54</v>
      </c>
      <c r="H14" s="57">
        <f t="shared" si="2"/>
        <v>2.92</v>
      </c>
      <c r="I14" s="57">
        <f t="shared" si="3"/>
        <v>3.58</v>
      </c>
      <c r="J14" s="57">
        <f t="shared" si="4"/>
        <v>4.8499999999999996</v>
      </c>
      <c r="K14" s="57">
        <f t="shared" si="5"/>
        <v>7.44</v>
      </c>
      <c r="L14" s="57">
        <f t="shared" si="6"/>
        <v>10.23</v>
      </c>
      <c r="M14" s="57">
        <f t="shared" si="7"/>
        <v>12.16</v>
      </c>
      <c r="N14" s="57">
        <f t="shared" si="8"/>
        <v>15.8</v>
      </c>
      <c r="O14" s="57">
        <f t="shared" si="9"/>
        <v>65.59</v>
      </c>
      <c r="P14" s="92">
        <v>477</v>
      </c>
    </row>
    <row r="15" spans="1:16" s="5" customFormat="1" x14ac:dyDescent="0.2">
      <c r="A15" s="54">
        <v>7611</v>
      </c>
      <c r="B15" s="81"/>
      <c r="C15" s="81"/>
      <c r="D15" s="82"/>
      <c r="E15" s="82"/>
      <c r="F15" s="56">
        <f t="shared" si="0"/>
        <v>2.0699999999999998</v>
      </c>
      <c r="G15" s="56">
        <f t="shared" si="1"/>
        <v>2.54</v>
      </c>
      <c r="H15" s="57">
        <f t="shared" si="2"/>
        <v>2.91</v>
      </c>
      <c r="I15" s="57">
        <f t="shared" si="3"/>
        <v>3.57</v>
      </c>
      <c r="J15" s="57">
        <f t="shared" si="4"/>
        <v>4.84</v>
      </c>
      <c r="K15" s="57">
        <f t="shared" si="5"/>
        <v>7.43</v>
      </c>
      <c r="L15" s="57">
        <f t="shared" si="6"/>
        <v>10.210000000000001</v>
      </c>
      <c r="M15" s="57">
        <f t="shared" si="7"/>
        <v>12.13</v>
      </c>
      <c r="N15" s="57">
        <f t="shared" si="8"/>
        <v>15.77</v>
      </c>
      <c r="O15" s="57">
        <f t="shared" si="9"/>
        <v>65.45</v>
      </c>
      <c r="P15" s="92">
        <v>476</v>
      </c>
    </row>
    <row r="16" spans="1:16" s="5" customFormat="1" x14ac:dyDescent="0.2">
      <c r="A16" s="54">
        <v>7641</v>
      </c>
      <c r="B16" s="81"/>
      <c r="C16" s="81"/>
      <c r="D16" s="82"/>
      <c r="E16" s="82"/>
      <c r="F16" s="56">
        <f t="shared" si="0"/>
        <v>2.04</v>
      </c>
      <c r="G16" s="56">
        <f t="shared" si="1"/>
        <v>2.4900000000000002</v>
      </c>
      <c r="H16" s="57">
        <f t="shared" si="2"/>
        <v>2.86</v>
      </c>
      <c r="I16" s="57">
        <f t="shared" si="3"/>
        <v>3.51</v>
      </c>
      <c r="J16" s="57">
        <f t="shared" si="4"/>
        <v>4.76</v>
      </c>
      <c r="K16" s="57">
        <f t="shared" si="5"/>
        <v>7.3</v>
      </c>
      <c r="L16" s="57">
        <f t="shared" si="6"/>
        <v>10.029999999999999</v>
      </c>
      <c r="M16" s="57">
        <f t="shared" si="7"/>
        <v>11.93</v>
      </c>
      <c r="N16" s="57">
        <f t="shared" si="8"/>
        <v>15.5</v>
      </c>
      <c r="O16" s="57">
        <f t="shared" si="9"/>
        <v>64.349999999999994</v>
      </c>
      <c r="P16" s="92">
        <v>468</v>
      </c>
    </row>
    <row r="17" spans="1:16" s="5" customFormat="1" x14ac:dyDescent="0.2">
      <c r="A17" s="54">
        <v>7672</v>
      </c>
      <c r="B17" s="81"/>
      <c r="C17" s="81"/>
      <c r="D17" s="82"/>
      <c r="E17" s="82"/>
      <c r="F17" s="56">
        <f t="shared" si="0"/>
        <v>1.96</v>
      </c>
      <c r="G17" s="56">
        <f t="shared" si="1"/>
        <v>2.4</v>
      </c>
      <c r="H17" s="57">
        <f t="shared" si="2"/>
        <v>2.75</v>
      </c>
      <c r="I17" s="57">
        <f t="shared" si="3"/>
        <v>3.38</v>
      </c>
      <c r="J17" s="57">
        <f t="shared" si="4"/>
        <v>4.57</v>
      </c>
      <c r="K17" s="57">
        <f t="shared" si="5"/>
        <v>7.02</v>
      </c>
      <c r="L17" s="57">
        <f t="shared" si="6"/>
        <v>9.65</v>
      </c>
      <c r="M17" s="57">
        <f t="shared" si="7"/>
        <v>11.47</v>
      </c>
      <c r="N17" s="57">
        <f t="shared" si="8"/>
        <v>14.9</v>
      </c>
      <c r="O17" s="57">
        <f t="shared" si="9"/>
        <v>61.88</v>
      </c>
      <c r="P17" s="92">
        <v>450</v>
      </c>
    </row>
    <row r="18" spans="1:16" s="5" customFormat="1" x14ac:dyDescent="0.2">
      <c r="A18" s="54">
        <v>7703</v>
      </c>
      <c r="B18" s="81"/>
      <c r="C18" s="81"/>
      <c r="D18" s="82"/>
      <c r="E18" s="82"/>
      <c r="F18" s="56">
        <f t="shared" si="0"/>
        <v>1.89</v>
      </c>
      <c r="G18" s="56">
        <f t="shared" si="1"/>
        <v>2.31</v>
      </c>
      <c r="H18" s="57">
        <f t="shared" si="2"/>
        <v>2.66</v>
      </c>
      <c r="I18" s="57">
        <f t="shared" si="3"/>
        <v>3.26</v>
      </c>
      <c r="J18" s="57">
        <f t="shared" si="4"/>
        <v>4.41</v>
      </c>
      <c r="K18" s="57">
        <f t="shared" si="5"/>
        <v>6.77</v>
      </c>
      <c r="L18" s="57">
        <f t="shared" si="6"/>
        <v>9.3000000000000007</v>
      </c>
      <c r="M18" s="57">
        <f t="shared" si="7"/>
        <v>11.06</v>
      </c>
      <c r="N18" s="57">
        <f t="shared" si="8"/>
        <v>14.37</v>
      </c>
      <c r="O18" s="57">
        <f t="shared" si="9"/>
        <v>59.68</v>
      </c>
      <c r="P18" s="92">
        <v>434</v>
      </c>
    </row>
    <row r="19" spans="1:16" s="5" customFormat="1" x14ac:dyDescent="0.2">
      <c r="A19" s="54">
        <v>7731</v>
      </c>
      <c r="B19" s="81"/>
      <c r="C19" s="81"/>
      <c r="D19" s="82"/>
      <c r="E19" s="82"/>
      <c r="F19" s="56">
        <f t="shared" si="0"/>
        <v>1.79</v>
      </c>
      <c r="G19" s="56">
        <f t="shared" si="1"/>
        <v>2.19</v>
      </c>
      <c r="H19" s="57">
        <f t="shared" si="2"/>
        <v>2.52</v>
      </c>
      <c r="I19" s="57">
        <f t="shared" si="3"/>
        <v>3.09</v>
      </c>
      <c r="J19" s="57">
        <f t="shared" si="4"/>
        <v>4.18</v>
      </c>
      <c r="K19" s="57">
        <f t="shared" si="5"/>
        <v>6.41</v>
      </c>
      <c r="L19" s="57">
        <f t="shared" si="6"/>
        <v>8.81</v>
      </c>
      <c r="M19" s="57">
        <f t="shared" si="7"/>
        <v>10.48</v>
      </c>
      <c r="N19" s="57">
        <f t="shared" si="8"/>
        <v>13.61</v>
      </c>
      <c r="O19" s="57">
        <f t="shared" si="9"/>
        <v>56.51</v>
      </c>
      <c r="P19" s="92">
        <v>411</v>
      </c>
    </row>
    <row r="20" spans="1:16" s="5" customFormat="1" x14ac:dyDescent="0.2">
      <c r="A20" s="54">
        <v>7762</v>
      </c>
      <c r="B20" s="81"/>
      <c r="C20" s="81"/>
      <c r="D20" s="82"/>
      <c r="E20" s="82"/>
      <c r="F20" s="56">
        <f t="shared" si="0"/>
        <v>1.74</v>
      </c>
      <c r="G20" s="56">
        <f t="shared" si="1"/>
        <v>2.13</v>
      </c>
      <c r="H20" s="57">
        <f t="shared" si="2"/>
        <v>2.44</v>
      </c>
      <c r="I20" s="57">
        <f t="shared" si="3"/>
        <v>3</v>
      </c>
      <c r="J20" s="57">
        <f t="shared" si="4"/>
        <v>4.0599999999999996</v>
      </c>
      <c r="K20" s="57">
        <f t="shared" si="5"/>
        <v>6.22</v>
      </c>
      <c r="L20" s="57">
        <f t="shared" si="6"/>
        <v>8.5500000000000007</v>
      </c>
      <c r="M20" s="57">
        <f t="shared" si="7"/>
        <v>10.17</v>
      </c>
      <c r="N20" s="57">
        <f t="shared" si="8"/>
        <v>13.21</v>
      </c>
      <c r="O20" s="57">
        <f t="shared" si="9"/>
        <v>54.86</v>
      </c>
      <c r="P20" s="92">
        <v>399</v>
      </c>
    </row>
    <row r="21" spans="1:16" s="5" customFormat="1" x14ac:dyDescent="0.2">
      <c r="A21" s="54">
        <v>7792</v>
      </c>
      <c r="B21" s="81"/>
      <c r="C21" s="81"/>
      <c r="D21" s="82"/>
      <c r="E21" s="82"/>
      <c r="F21" s="56">
        <f t="shared" si="0"/>
        <v>1.69</v>
      </c>
      <c r="G21" s="56">
        <f t="shared" si="1"/>
        <v>2.0699999999999998</v>
      </c>
      <c r="H21" s="57">
        <f t="shared" si="2"/>
        <v>2.38</v>
      </c>
      <c r="I21" s="57">
        <f t="shared" si="3"/>
        <v>2.92</v>
      </c>
      <c r="J21" s="57">
        <f t="shared" si="4"/>
        <v>3.95</v>
      </c>
      <c r="K21" s="57">
        <f t="shared" si="5"/>
        <v>6.07</v>
      </c>
      <c r="L21" s="57">
        <f t="shared" si="6"/>
        <v>8.34</v>
      </c>
      <c r="M21" s="57">
        <f t="shared" si="7"/>
        <v>9.92</v>
      </c>
      <c r="N21" s="57">
        <f t="shared" si="8"/>
        <v>12.88</v>
      </c>
      <c r="O21" s="57">
        <f t="shared" si="9"/>
        <v>53.49</v>
      </c>
      <c r="P21" s="92">
        <v>389</v>
      </c>
    </row>
    <row r="22" spans="1:16" s="5" customFormat="1" x14ac:dyDescent="0.2">
      <c r="A22" s="54">
        <v>7823</v>
      </c>
      <c r="B22" s="81"/>
      <c r="C22" s="81"/>
      <c r="D22" s="82"/>
      <c r="E22" s="82"/>
      <c r="F22" s="56">
        <f t="shared" si="0"/>
        <v>1.67</v>
      </c>
      <c r="G22" s="56">
        <f t="shared" si="1"/>
        <v>2.0499999999999998</v>
      </c>
      <c r="H22" s="57">
        <f t="shared" ref="H22:H37" si="10">P22*0.00612</f>
        <v>2.35</v>
      </c>
      <c r="I22" s="57">
        <f t="shared" ref="I22:I37" si="11">P22*0.00751</f>
        <v>2.88</v>
      </c>
      <c r="J22" s="57">
        <f t="shared" ref="J22:J37" si="12">P22*0.010164</f>
        <v>3.9</v>
      </c>
      <c r="K22" s="57">
        <f t="shared" ref="K22:K37" si="13">P22*0.0156</f>
        <v>5.99</v>
      </c>
      <c r="L22" s="57">
        <f t="shared" ref="L22:L37" si="14">P22*0.02144</f>
        <v>8.23</v>
      </c>
      <c r="M22" s="57">
        <f t="shared" ref="M22:M37" si="15">P22*0.02549</f>
        <v>9.7899999999999991</v>
      </c>
      <c r="N22" s="57">
        <f t="shared" ref="N22:N37" si="16">P22*0.03312</f>
        <v>12.72</v>
      </c>
      <c r="O22" s="57">
        <f t="shared" ref="O22:O37" si="17">P22*0.1375</f>
        <v>52.8</v>
      </c>
      <c r="P22" s="92">
        <v>384</v>
      </c>
    </row>
    <row r="23" spans="1:16" s="5" customFormat="1" x14ac:dyDescent="0.2">
      <c r="A23" s="54">
        <v>7853</v>
      </c>
      <c r="B23" s="81"/>
      <c r="C23" s="81"/>
      <c r="D23" s="82"/>
      <c r="E23" s="82"/>
      <c r="F23" s="56">
        <f t="shared" si="0"/>
        <v>1.65</v>
      </c>
      <c r="G23" s="56">
        <f t="shared" si="1"/>
        <v>2.02</v>
      </c>
      <c r="H23" s="57">
        <f t="shared" si="10"/>
        <v>2.3199999999999998</v>
      </c>
      <c r="I23" s="57">
        <f t="shared" si="11"/>
        <v>2.85</v>
      </c>
      <c r="J23" s="57">
        <f t="shared" si="12"/>
        <v>3.85</v>
      </c>
      <c r="K23" s="57">
        <f t="shared" si="13"/>
        <v>5.91</v>
      </c>
      <c r="L23" s="57">
        <f t="shared" si="14"/>
        <v>8.1300000000000008</v>
      </c>
      <c r="M23" s="57">
        <f t="shared" si="15"/>
        <v>9.66</v>
      </c>
      <c r="N23" s="57">
        <f t="shared" si="16"/>
        <v>12.55</v>
      </c>
      <c r="O23" s="57">
        <f t="shared" si="17"/>
        <v>52.11</v>
      </c>
      <c r="P23" s="92">
        <v>379</v>
      </c>
    </row>
    <row r="24" spans="1:16" s="5" customFormat="1" x14ac:dyDescent="0.2">
      <c r="A24" s="54">
        <v>7884</v>
      </c>
      <c r="B24" s="81"/>
      <c r="C24" s="81"/>
      <c r="D24" s="82"/>
      <c r="E24" s="82"/>
      <c r="F24" s="56">
        <f t="shared" si="0"/>
        <v>1.67</v>
      </c>
      <c r="G24" s="56">
        <f t="shared" si="1"/>
        <v>2.0499999999999998</v>
      </c>
      <c r="H24" s="57">
        <f t="shared" si="10"/>
        <v>2.35</v>
      </c>
      <c r="I24" s="57">
        <f t="shared" si="11"/>
        <v>2.88</v>
      </c>
      <c r="J24" s="57">
        <f t="shared" si="12"/>
        <v>3.9</v>
      </c>
      <c r="K24" s="57">
        <f t="shared" si="13"/>
        <v>5.99</v>
      </c>
      <c r="L24" s="57">
        <f t="shared" si="14"/>
        <v>8.23</v>
      </c>
      <c r="M24" s="57">
        <f t="shared" si="15"/>
        <v>9.7899999999999991</v>
      </c>
      <c r="N24" s="57">
        <f t="shared" si="16"/>
        <v>12.72</v>
      </c>
      <c r="O24" s="57">
        <f t="shared" si="17"/>
        <v>52.8</v>
      </c>
      <c r="P24" s="92">
        <v>384</v>
      </c>
    </row>
    <row r="25" spans="1:16" s="5" customFormat="1" x14ac:dyDescent="0.2">
      <c r="A25" s="54">
        <v>7915</v>
      </c>
      <c r="B25" s="81"/>
      <c r="C25" s="81"/>
      <c r="D25" s="82"/>
      <c r="E25" s="82"/>
      <c r="F25" s="56">
        <f t="shared" si="0"/>
        <v>1.68</v>
      </c>
      <c r="G25" s="56">
        <f t="shared" si="1"/>
        <v>2.06</v>
      </c>
      <c r="H25" s="57">
        <f t="shared" si="10"/>
        <v>2.36</v>
      </c>
      <c r="I25" s="57">
        <f t="shared" si="11"/>
        <v>2.9</v>
      </c>
      <c r="J25" s="57">
        <f t="shared" si="12"/>
        <v>3.92</v>
      </c>
      <c r="K25" s="57">
        <f t="shared" si="13"/>
        <v>6.02</v>
      </c>
      <c r="L25" s="57">
        <f t="shared" si="14"/>
        <v>8.2799999999999994</v>
      </c>
      <c r="M25" s="57">
        <f t="shared" si="15"/>
        <v>9.84</v>
      </c>
      <c r="N25" s="57">
        <f t="shared" si="16"/>
        <v>12.78</v>
      </c>
      <c r="O25" s="57">
        <f t="shared" si="17"/>
        <v>53.08</v>
      </c>
      <c r="P25" s="92">
        <v>386</v>
      </c>
    </row>
    <row r="26" spans="1:16" s="5" customFormat="1" x14ac:dyDescent="0.2">
      <c r="A26" s="54">
        <v>7945</v>
      </c>
      <c r="B26" s="81"/>
      <c r="C26" s="81"/>
      <c r="D26" s="82"/>
      <c r="E26" s="82"/>
      <c r="F26" s="56">
        <f t="shared" si="0"/>
        <v>1.7</v>
      </c>
      <c r="G26" s="56">
        <f t="shared" si="1"/>
        <v>2.08</v>
      </c>
      <c r="H26" s="57">
        <f t="shared" si="10"/>
        <v>2.39</v>
      </c>
      <c r="I26" s="57">
        <f t="shared" si="11"/>
        <v>2.94</v>
      </c>
      <c r="J26" s="57">
        <f t="shared" si="12"/>
        <v>3.97</v>
      </c>
      <c r="K26" s="57">
        <f t="shared" si="13"/>
        <v>6.1</v>
      </c>
      <c r="L26" s="57">
        <f t="shared" si="14"/>
        <v>8.3800000000000008</v>
      </c>
      <c r="M26" s="57">
        <f t="shared" si="15"/>
        <v>9.9700000000000006</v>
      </c>
      <c r="N26" s="57">
        <f t="shared" si="16"/>
        <v>12.95</v>
      </c>
      <c r="O26" s="57">
        <f t="shared" si="17"/>
        <v>53.76</v>
      </c>
      <c r="P26" s="92">
        <v>391</v>
      </c>
    </row>
    <row r="27" spans="1:16" s="5" customFormat="1" x14ac:dyDescent="0.2">
      <c r="A27" s="54">
        <v>7976</v>
      </c>
      <c r="B27" s="81"/>
      <c r="C27" s="81"/>
      <c r="D27" s="82"/>
      <c r="E27" s="82"/>
      <c r="F27" s="56">
        <f t="shared" si="0"/>
        <v>1.71</v>
      </c>
      <c r="G27" s="56">
        <f t="shared" si="1"/>
        <v>2.1</v>
      </c>
      <c r="H27" s="57">
        <f t="shared" si="10"/>
        <v>2.41</v>
      </c>
      <c r="I27" s="57">
        <f t="shared" si="11"/>
        <v>2.96</v>
      </c>
      <c r="J27" s="57">
        <f t="shared" si="12"/>
        <v>4</v>
      </c>
      <c r="K27" s="57">
        <f t="shared" si="13"/>
        <v>6.15</v>
      </c>
      <c r="L27" s="57">
        <f t="shared" si="14"/>
        <v>8.4499999999999993</v>
      </c>
      <c r="M27" s="57">
        <f t="shared" si="15"/>
        <v>10.039999999999999</v>
      </c>
      <c r="N27" s="57">
        <f t="shared" si="16"/>
        <v>13.05</v>
      </c>
      <c r="O27" s="57">
        <f t="shared" si="17"/>
        <v>54.18</v>
      </c>
      <c r="P27" s="92">
        <v>394</v>
      </c>
    </row>
    <row r="28" spans="1:16" s="5" customFormat="1" x14ac:dyDescent="0.2">
      <c r="A28" s="54">
        <v>8006</v>
      </c>
      <c r="B28" s="81"/>
      <c r="C28" s="81"/>
      <c r="D28" s="82"/>
      <c r="E28" s="82"/>
      <c r="F28" s="56">
        <f t="shared" si="0"/>
        <v>1.71</v>
      </c>
      <c r="G28" s="56">
        <f t="shared" si="1"/>
        <v>2.09</v>
      </c>
      <c r="H28" s="57">
        <f t="shared" si="10"/>
        <v>2.41</v>
      </c>
      <c r="I28" s="57">
        <f t="shared" si="11"/>
        <v>2.95</v>
      </c>
      <c r="J28" s="57">
        <f t="shared" si="12"/>
        <v>3.99</v>
      </c>
      <c r="K28" s="57">
        <f t="shared" si="13"/>
        <v>6.13</v>
      </c>
      <c r="L28" s="57">
        <f t="shared" si="14"/>
        <v>8.43</v>
      </c>
      <c r="M28" s="57">
        <f t="shared" si="15"/>
        <v>10.02</v>
      </c>
      <c r="N28" s="57">
        <f t="shared" si="16"/>
        <v>13.02</v>
      </c>
      <c r="O28" s="57">
        <f t="shared" si="17"/>
        <v>54.04</v>
      </c>
      <c r="P28" s="92">
        <v>393</v>
      </c>
    </row>
    <row r="29" spans="1:16" s="5" customFormat="1" x14ac:dyDescent="0.2">
      <c r="A29" s="54">
        <v>8037</v>
      </c>
      <c r="B29" s="81"/>
      <c r="C29" s="81"/>
      <c r="D29" s="82"/>
      <c r="E29" s="82"/>
      <c r="F29" s="56">
        <f t="shared" si="0"/>
        <v>1.68</v>
      </c>
      <c r="G29" s="56">
        <f t="shared" si="1"/>
        <v>2.06</v>
      </c>
      <c r="H29" s="57">
        <f t="shared" si="10"/>
        <v>2.37</v>
      </c>
      <c r="I29" s="57">
        <f t="shared" si="11"/>
        <v>2.91</v>
      </c>
      <c r="J29" s="57">
        <f t="shared" si="12"/>
        <v>3.93</v>
      </c>
      <c r="K29" s="57">
        <f t="shared" si="13"/>
        <v>6.04</v>
      </c>
      <c r="L29" s="57">
        <f t="shared" si="14"/>
        <v>8.3000000000000007</v>
      </c>
      <c r="M29" s="57">
        <f t="shared" si="15"/>
        <v>9.86</v>
      </c>
      <c r="N29" s="57">
        <f t="shared" si="16"/>
        <v>12.82</v>
      </c>
      <c r="O29" s="57">
        <f t="shared" si="17"/>
        <v>53.21</v>
      </c>
      <c r="P29" s="92">
        <v>387</v>
      </c>
    </row>
    <row r="30" spans="1:16" s="5" customFormat="1" x14ac:dyDescent="0.2">
      <c r="A30" s="54">
        <v>8068</v>
      </c>
      <c r="B30" s="81"/>
      <c r="C30" s="81"/>
      <c r="D30" s="82"/>
      <c r="E30" s="82"/>
      <c r="F30" s="56">
        <f t="shared" si="0"/>
        <v>1.65</v>
      </c>
      <c r="G30" s="56">
        <f t="shared" si="1"/>
        <v>2.0299999999999998</v>
      </c>
      <c r="H30" s="57">
        <f t="shared" si="10"/>
        <v>2.33</v>
      </c>
      <c r="I30" s="57">
        <f t="shared" si="11"/>
        <v>2.85</v>
      </c>
      <c r="J30" s="57">
        <f t="shared" si="12"/>
        <v>3.86</v>
      </c>
      <c r="K30" s="57">
        <f t="shared" si="13"/>
        <v>5.93</v>
      </c>
      <c r="L30" s="57">
        <f t="shared" si="14"/>
        <v>8.15</v>
      </c>
      <c r="M30" s="57">
        <f t="shared" si="15"/>
        <v>9.69</v>
      </c>
      <c r="N30" s="57">
        <f t="shared" si="16"/>
        <v>12.59</v>
      </c>
      <c r="O30" s="57">
        <f t="shared" si="17"/>
        <v>52.25</v>
      </c>
      <c r="P30" s="92">
        <v>380</v>
      </c>
    </row>
    <row r="31" spans="1:16" s="5" customFormat="1" x14ac:dyDescent="0.2">
      <c r="A31" s="54">
        <v>8096</v>
      </c>
      <c r="B31" s="81"/>
      <c r="C31" s="81"/>
      <c r="D31" s="82"/>
      <c r="E31" s="82"/>
      <c r="F31" s="56">
        <f t="shared" si="0"/>
        <v>1.61</v>
      </c>
      <c r="G31" s="56">
        <f t="shared" si="1"/>
        <v>1.98</v>
      </c>
      <c r="H31" s="57">
        <f t="shared" si="10"/>
        <v>2.27</v>
      </c>
      <c r="I31" s="57">
        <f t="shared" si="11"/>
        <v>2.79</v>
      </c>
      <c r="J31" s="57">
        <f t="shared" si="12"/>
        <v>3.77</v>
      </c>
      <c r="K31" s="57">
        <f t="shared" si="13"/>
        <v>5.79</v>
      </c>
      <c r="L31" s="57">
        <f t="shared" si="14"/>
        <v>7.95</v>
      </c>
      <c r="M31" s="57">
        <f t="shared" si="15"/>
        <v>9.4600000000000009</v>
      </c>
      <c r="N31" s="57">
        <f t="shared" si="16"/>
        <v>12.29</v>
      </c>
      <c r="O31" s="57">
        <f t="shared" si="17"/>
        <v>51.01</v>
      </c>
      <c r="P31" s="92">
        <v>371</v>
      </c>
    </row>
    <row r="32" spans="1:16" s="5" customFormat="1" x14ac:dyDescent="0.2">
      <c r="A32" s="54">
        <v>8127</v>
      </c>
      <c r="B32" s="81"/>
      <c r="C32" s="81"/>
      <c r="D32" s="82"/>
      <c r="E32" s="82"/>
      <c r="F32" s="56">
        <f t="shared" si="0"/>
        <v>1.6</v>
      </c>
      <c r="G32" s="56">
        <f t="shared" si="1"/>
        <v>1.96</v>
      </c>
      <c r="H32" s="57">
        <f t="shared" si="10"/>
        <v>2.25</v>
      </c>
      <c r="I32" s="57">
        <f t="shared" si="11"/>
        <v>2.76</v>
      </c>
      <c r="J32" s="57">
        <f t="shared" si="12"/>
        <v>3.73</v>
      </c>
      <c r="K32" s="57">
        <f t="shared" si="13"/>
        <v>5.73</v>
      </c>
      <c r="L32" s="57">
        <f t="shared" si="14"/>
        <v>7.87</v>
      </c>
      <c r="M32" s="57">
        <f t="shared" si="15"/>
        <v>9.35</v>
      </c>
      <c r="N32" s="57">
        <f t="shared" si="16"/>
        <v>12.16</v>
      </c>
      <c r="O32" s="57">
        <f t="shared" si="17"/>
        <v>50.46</v>
      </c>
      <c r="P32" s="92">
        <v>367</v>
      </c>
    </row>
    <row r="33" spans="1:16" s="5" customFormat="1" x14ac:dyDescent="0.2">
      <c r="A33" s="54">
        <v>8157</v>
      </c>
      <c r="B33" s="81"/>
      <c r="C33" s="81"/>
      <c r="D33" s="82"/>
      <c r="E33" s="82"/>
      <c r="F33" s="56">
        <f t="shared" si="0"/>
        <v>1.59</v>
      </c>
      <c r="G33" s="56">
        <f t="shared" si="1"/>
        <v>1.95</v>
      </c>
      <c r="H33" s="57">
        <f t="shared" si="10"/>
        <v>2.23</v>
      </c>
      <c r="I33" s="57">
        <f t="shared" si="11"/>
        <v>2.74</v>
      </c>
      <c r="J33" s="57">
        <f t="shared" si="12"/>
        <v>3.71</v>
      </c>
      <c r="K33" s="57">
        <f t="shared" si="13"/>
        <v>5.69</v>
      </c>
      <c r="L33" s="57">
        <f t="shared" si="14"/>
        <v>7.83</v>
      </c>
      <c r="M33" s="57">
        <f t="shared" si="15"/>
        <v>9.3000000000000007</v>
      </c>
      <c r="N33" s="57">
        <f t="shared" si="16"/>
        <v>12.09</v>
      </c>
      <c r="O33" s="57">
        <f t="shared" si="17"/>
        <v>50.19</v>
      </c>
      <c r="P33" s="92">
        <v>365</v>
      </c>
    </row>
    <row r="34" spans="1:16" s="5" customFormat="1" x14ac:dyDescent="0.2">
      <c r="A34" s="54">
        <v>8188</v>
      </c>
      <c r="B34" s="81"/>
      <c r="C34" s="81"/>
      <c r="D34" s="82"/>
      <c r="E34" s="82"/>
      <c r="F34" s="56">
        <f t="shared" si="0"/>
        <v>1.59</v>
      </c>
      <c r="G34" s="56">
        <f t="shared" si="1"/>
        <v>1.95</v>
      </c>
      <c r="H34" s="57">
        <f t="shared" si="10"/>
        <v>2.2400000000000002</v>
      </c>
      <c r="I34" s="57">
        <f t="shared" si="11"/>
        <v>2.75</v>
      </c>
      <c r="J34" s="57">
        <f t="shared" si="12"/>
        <v>3.72</v>
      </c>
      <c r="K34" s="57">
        <f t="shared" si="13"/>
        <v>5.71</v>
      </c>
      <c r="L34" s="57">
        <f t="shared" si="14"/>
        <v>7.85</v>
      </c>
      <c r="M34" s="57">
        <f t="shared" si="15"/>
        <v>9.33</v>
      </c>
      <c r="N34" s="57">
        <f t="shared" si="16"/>
        <v>12.12</v>
      </c>
      <c r="O34" s="57">
        <f t="shared" si="17"/>
        <v>50.33</v>
      </c>
      <c r="P34" s="92">
        <v>366</v>
      </c>
    </row>
    <row r="35" spans="1:16" s="5" customFormat="1" x14ac:dyDescent="0.2">
      <c r="A35" s="54">
        <v>8218</v>
      </c>
      <c r="B35" s="81"/>
      <c r="C35" s="81"/>
      <c r="D35" s="82"/>
      <c r="E35" s="82"/>
      <c r="F35" s="56">
        <f t="shared" si="0"/>
        <v>1.59</v>
      </c>
      <c r="G35" s="56">
        <f t="shared" si="1"/>
        <v>1.95</v>
      </c>
      <c r="H35" s="57">
        <f t="shared" si="10"/>
        <v>2.2400000000000002</v>
      </c>
      <c r="I35" s="57">
        <f t="shared" si="11"/>
        <v>2.75</v>
      </c>
      <c r="J35" s="57">
        <f t="shared" si="12"/>
        <v>3.72</v>
      </c>
      <c r="K35" s="57">
        <f t="shared" si="13"/>
        <v>5.71</v>
      </c>
      <c r="L35" s="57">
        <f t="shared" si="14"/>
        <v>7.85</v>
      </c>
      <c r="M35" s="57">
        <f t="shared" si="15"/>
        <v>9.33</v>
      </c>
      <c r="N35" s="57">
        <f t="shared" si="16"/>
        <v>12.12</v>
      </c>
      <c r="O35" s="57">
        <f t="shared" si="17"/>
        <v>50.33</v>
      </c>
      <c r="P35" s="92">
        <v>366</v>
      </c>
    </row>
    <row r="36" spans="1:16" s="5" customFormat="1" x14ac:dyDescent="0.2">
      <c r="A36" s="54">
        <v>8249</v>
      </c>
      <c r="B36" s="81"/>
      <c r="C36" s="81"/>
      <c r="D36" s="82"/>
      <c r="E36" s="82"/>
      <c r="F36" s="56">
        <f t="shared" si="0"/>
        <v>1.59</v>
      </c>
      <c r="G36" s="56">
        <f t="shared" si="1"/>
        <v>1.95</v>
      </c>
      <c r="H36" s="57">
        <f t="shared" si="10"/>
        <v>2.2400000000000002</v>
      </c>
      <c r="I36" s="57">
        <f t="shared" si="11"/>
        <v>2.75</v>
      </c>
      <c r="J36" s="57">
        <f t="shared" si="12"/>
        <v>3.72</v>
      </c>
      <c r="K36" s="57">
        <f t="shared" si="13"/>
        <v>5.71</v>
      </c>
      <c r="L36" s="57">
        <f t="shared" si="14"/>
        <v>7.85</v>
      </c>
      <c r="M36" s="57">
        <f t="shared" si="15"/>
        <v>9.33</v>
      </c>
      <c r="N36" s="57">
        <f t="shared" si="16"/>
        <v>12.12</v>
      </c>
      <c r="O36" s="57">
        <f t="shared" si="17"/>
        <v>50.33</v>
      </c>
      <c r="P36" s="92">
        <v>366</v>
      </c>
    </row>
    <row r="37" spans="1:16" s="5" customFormat="1" x14ac:dyDescent="0.2">
      <c r="A37" s="54">
        <v>8280</v>
      </c>
      <c r="B37" s="81"/>
      <c r="C37" s="81"/>
      <c r="D37" s="82"/>
      <c r="E37" s="82"/>
      <c r="F37" s="56">
        <f t="shared" si="0"/>
        <v>1.61</v>
      </c>
      <c r="G37" s="56">
        <f t="shared" si="1"/>
        <v>1.98</v>
      </c>
      <c r="H37" s="57">
        <f t="shared" si="10"/>
        <v>2.27</v>
      </c>
      <c r="I37" s="57">
        <f t="shared" si="11"/>
        <v>2.79</v>
      </c>
      <c r="J37" s="57">
        <f t="shared" si="12"/>
        <v>3.77</v>
      </c>
      <c r="K37" s="57">
        <f t="shared" si="13"/>
        <v>5.79</v>
      </c>
      <c r="L37" s="57">
        <f t="shared" si="14"/>
        <v>7.95</v>
      </c>
      <c r="M37" s="57">
        <f t="shared" si="15"/>
        <v>9.4600000000000009</v>
      </c>
      <c r="N37" s="57">
        <f t="shared" si="16"/>
        <v>12.29</v>
      </c>
      <c r="O37" s="57">
        <f t="shared" si="17"/>
        <v>51.01</v>
      </c>
      <c r="P37" s="92">
        <v>371</v>
      </c>
    </row>
    <row r="38" spans="1:16" s="5" customFormat="1" x14ac:dyDescent="0.2">
      <c r="A38" s="54">
        <v>8310</v>
      </c>
      <c r="B38" s="81"/>
      <c r="C38" s="81"/>
      <c r="D38" s="82"/>
      <c r="E38" s="82"/>
      <c r="F38" s="56">
        <f t="shared" si="0"/>
        <v>1.64</v>
      </c>
      <c r="G38" s="56">
        <f t="shared" si="1"/>
        <v>2</v>
      </c>
      <c r="H38" s="57">
        <f t="shared" ref="H38:H53" si="18">P38*0.00612</f>
        <v>2.2999999999999998</v>
      </c>
      <c r="I38" s="57">
        <f t="shared" ref="I38:I53" si="19">P38*0.00751</f>
        <v>2.82</v>
      </c>
      <c r="J38" s="57">
        <f t="shared" ref="J38:J53" si="20">P38*0.010164</f>
        <v>3.82</v>
      </c>
      <c r="K38" s="57">
        <f t="shared" ref="K38:K53" si="21">P38*0.0156</f>
        <v>5.87</v>
      </c>
      <c r="L38" s="57">
        <f t="shared" ref="L38:L53" si="22">P38*0.02144</f>
        <v>8.06</v>
      </c>
      <c r="M38" s="57">
        <f t="shared" ref="M38:M53" si="23">P38*0.02549</f>
        <v>9.58</v>
      </c>
      <c r="N38" s="57">
        <f t="shared" ref="N38:N53" si="24">P38*0.03312</f>
        <v>12.45</v>
      </c>
      <c r="O38" s="57">
        <f t="shared" ref="O38:O53" si="25">P38*0.1375</f>
        <v>51.7</v>
      </c>
      <c r="P38" s="92">
        <v>376</v>
      </c>
    </row>
    <row r="39" spans="1:16" s="5" customFormat="1" x14ac:dyDescent="0.2">
      <c r="A39" s="54">
        <v>8341</v>
      </c>
      <c r="B39" s="81"/>
      <c r="C39" s="81"/>
      <c r="D39" s="82"/>
      <c r="E39" s="82"/>
      <c r="F39" s="56">
        <f t="shared" si="0"/>
        <v>1.67</v>
      </c>
      <c r="G39" s="56">
        <f t="shared" si="1"/>
        <v>2.0499999999999998</v>
      </c>
      <c r="H39" s="57">
        <f t="shared" si="18"/>
        <v>2.35</v>
      </c>
      <c r="I39" s="57">
        <f t="shared" si="19"/>
        <v>2.88</v>
      </c>
      <c r="J39" s="57">
        <f t="shared" si="20"/>
        <v>3.9</v>
      </c>
      <c r="K39" s="57">
        <f t="shared" si="21"/>
        <v>5.99</v>
      </c>
      <c r="L39" s="57">
        <f t="shared" si="22"/>
        <v>8.23</v>
      </c>
      <c r="M39" s="57">
        <f t="shared" si="23"/>
        <v>9.7899999999999991</v>
      </c>
      <c r="N39" s="57">
        <f t="shared" si="24"/>
        <v>12.72</v>
      </c>
      <c r="O39" s="57">
        <f t="shared" si="25"/>
        <v>52.8</v>
      </c>
      <c r="P39" s="92">
        <v>384</v>
      </c>
    </row>
    <row r="40" spans="1:16" s="5" customFormat="1" x14ac:dyDescent="0.2">
      <c r="A40" s="54">
        <v>8371</v>
      </c>
      <c r="B40" s="81"/>
      <c r="C40" s="81"/>
      <c r="D40" s="82"/>
      <c r="E40" s="82"/>
      <c r="F40" s="56">
        <f t="shared" si="0"/>
        <v>1.67</v>
      </c>
      <c r="G40" s="56">
        <f t="shared" si="1"/>
        <v>2.0499999999999998</v>
      </c>
      <c r="H40" s="57">
        <f t="shared" si="18"/>
        <v>2.35</v>
      </c>
      <c r="I40" s="57">
        <f t="shared" si="19"/>
        <v>2.88</v>
      </c>
      <c r="J40" s="57">
        <f t="shared" si="20"/>
        <v>3.9</v>
      </c>
      <c r="K40" s="57">
        <f t="shared" si="21"/>
        <v>5.99</v>
      </c>
      <c r="L40" s="57">
        <f t="shared" si="22"/>
        <v>8.23</v>
      </c>
      <c r="M40" s="57">
        <f t="shared" si="23"/>
        <v>9.7899999999999991</v>
      </c>
      <c r="N40" s="57">
        <f t="shared" si="24"/>
        <v>12.72</v>
      </c>
      <c r="O40" s="57">
        <f t="shared" si="25"/>
        <v>52.8</v>
      </c>
      <c r="P40" s="92">
        <v>384</v>
      </c>
    </row>
    <row r="41" spans="1:16" s="5" customFormat="1" x14ac:dyDescent="0.2">
      <c r="A41" s="54">
        <v>8402</v>
      </c>
      <c r="B41" s="81"/>
      <c r="C41" s="81"/>
      <c r="D41" s="82"/>
      <c r="E41" s="82"/>
      <c r="F41" s="56">
        <f t="shared" si="0"/>
        <v>1.67</v>
      </c>
      <c r="G41" s="56">
        <f t="shared" si="1"/>
        <v>2.04</v>
      </c>
      <c r="H41" s="57">
        <f t="shared" si="18"/>
        <v>2.34</v>
      </c>
      <c r="I41" s="57">
        <f t="shared" si="19"/>
        <v>2.88</v>
      </c>
      <c r="J41" s="57">
        <f t="shared" si="20"/>
        <v>3.89</v>
      </c>
      <c r="K41" s="57">
        <f t="shared" si="21"/>
        <v>5.97</v>
      </c>
      <c r="L41" s="57">
        <f t="shared" si="22"/>
        <v>8.2100000000000009</v>
      </c>
      <c r="M41" s="57">
        <f t="shared" si="23"/>
        <v>9.76</v>
      </c>
      <c r="N41" s="57">
        <f t="shared" si="24"/>
        <v>12.68</v>
      </c>
      <c r="O41" s="57">
        <f t="shared" si="25"/>
        <v>52.66</v>
      </c>
      <c r="P41" s="92">
        <v>383</v>
      </c>
    </row>
    <row r="42" spans="1:16" s="5" customFormat="1" x14ac:dyDescent="0.2">
      <c r="A42" s="54">
        <v>8433</v>
      </c>
      <c r="B42" s="81"/>
      <c r="C42" s="81"/>
      <c r="D42" s="82"/>
      <c r="E42" s="82"/>
      <c r="F42" s="56">
        <f t="shared" si="0"/>
        <v>1.73</v>
      </c>
      <c r="G42" s="56">
        <f t="shared" si="1"/>
        <v>2.12</v>
      </c>
      <c r="H42" s="57">
        <f t="shared" si="18"/>
        <v>2.4300000000000002</v>
      </c>
      <c r="I42" s="57">
        <f t="shared" si="19"/>
        <v>2.98</v>
      </c>
      <c r="J42" s="57">
        <f t="shared" si="20"/>
        <v>4.04</v>
      </c>
      <c r="K42" s="57">
        <f t="shared" si="21"/>
        <v>6.19</v>
      </c>
      <c r="L42" s="57">
        <f t="shared" si="22"/>
        <v>8.51</v>
      </c>
      <c r="M42" s="57">
        <f t="shared" si="23"/>
        <v>10.119999999999999</v>
      </c>
      <c r="N42" s="57">
        <f t="shared" si="24"/>
        <v>13.15</v>
      </c>
      <c r="O42" s="57">
        <f t="shared" si="25"/>
        <v>54.59</v>
      </c>
      <c r="P42" s="92">
        <v>397</v>
      </c>
    </row>
    <row r="43" spans="1:16" s="5" customFormat="1" x14ac:dyDescent="0.2">
      <c r="A43" s="54">
        <v>8461</v>
      </c>
      <c r="B43" s="81"/>
      <c r="C43" s="81"/>
      <c r="D43" s="82"/>
      <c r="E43" s="82"/>
      <c r="F43" s="56">
        <f t="shared" si="0"/>
        <v>1.77</v>
      </c>
      <c r="G43" s="56">
        <f t="shared" si="1"/>
        <v>2.17</v>
      </c>
      <c r="H43" s="57">
        <f t="shared" si="18"/>
        <v>2.5</v>
      </c>
      <c r="I43" s="57">
        <f t="shared" si="19"/>
        <v>3.06</v>
      </c>
      <c r="J43" s="57">
        <f t="shared" si="20"/>
        <v>4.1500000000000004</v>
      </c>
      <c r="K43" s="57">
        <f t="shared" si="21"/>
        <v>6.36</v>
      </c>
      <c r="L43" s="57">
        <f t="shared" si="22"/>
        <v>8.75</v>
      </c>
      <c r="M43" s="57">
        <f t="shared" si="23"/>
        <v>10.4</v>
      </c>
      <c r="N43" s="57">
        <f t="shared" si="24"/>
        <v>13.51</v>
      </c>
      <c r="O43" s="57">
        <f t="shared" si="25"/>
        <v>56.1</v>
      </c>
      <c r="P43" s="92">
        <v>408</v>
      </c>
    </row>
    <row r="44" spans="1:16" s="5" customFormat="1" x14ac:dyDescent="0.2">
      <c r="A44" s="54">
        <v>8492</v>
      </c>
      <c r="B44" s="81"/>
      <c r="C44" s="81"/>
      <c r="D44" s="82"/>
      <c r="E44" s="82"/>
      <c r="F44" s="56">
        <f t="shared" si="0"/>
        <v>1.78</v>
      </c>
      <c r="G44" s="56">
        <f t="shared" si="1"/>
        <v>2.1800000000000002</v>
      </c>
      <c r="H44" s="57">
        <f t="shared" si="18"/>
        <v>2.5</v>
      </c>
      <c r="I44" s="57">
        <f t="shared" si="19"/>
        <v>3.07</v>
      </c>
      <c r="J44" s="57">
        <f t="shared" si="20"/>
        <v>4.16</v>
      </c>
      <c r="K44" s="57">
        <f t="shared" si="21"/>
        <v>6.38</v>
      </c>
      <c r="L44" s="57">
        <f t="shared" si="22"/>
        <v>8.77</v>
      </c>
      <c r="M44" s="57">
        <f t="shared" si="23"/>
        <v>10.43</v>
      </c>
      <c r="N44" s="57">
        <f t="shared" si="24"/>
        <v>13.55</v>
      </c>
      <c r="O44" s="57">
        <f t="shared" si="25"/>
        <v>56.24</v>
      </c>
      <c r="P44" s="92">
        <v>409</v>
      </c>
    </row>
    <row r="45" spans="1:16" s="5" customFormat="1" x14ac:dyDescent="0.2">
      <c r="A45" s="54">
        <v>8522</v>
      </c>
      <c r="B45" s="81"/>
      <c r="C45" s="81"/>
      <c r="D45" s="82"/>
      <c r="E45" s="82"/>
      <c r="F45" s="56">
        <f t="shared" si="0"/>
        <v>1.8</v>
      </c>
      <c r="G45" s="56">
        <f t="shared" si="1"/>
        <v>2.2000000000000002</v>
      </c>
      <c r="H45" s="57">
        <f t="shared" si="18"/>
        <v>2.5299999999999998</v>
      </c>
      <c r="I45" s="57">
        <f t="shared" si="19"/>
        <v>3.1</v>
      </c>
      <c r="J45" s="57">
        <f t="shared" si="20"/>
        <v>4.2</v>
      </c>
      <c r="K45" s="57">
        <f t="shared" si="21"/>
        <v>6.44</v>
      </c>
      <c r="L45" s="57">
        <f t="shared" si="22"/>
        <v>8.85</v>
      </c>
      <c r="M45" s="57">
        <f t="shared" si="23"/>
        <v>10.53</v>
      </c>
      <c r="N45" s="57">
        <f t="shared" si="24"/>
        <v>13.68</v>
      </c>
      <c r="O45" s="57">
        <f t="shared" si="25"/>
        <v>56.79</v>
      </c>
      <c r="P45" s="92">
        <v>413</v>
      </c>
    </row>
    <row r="46" spans="1:16" s="5" customFormat="1" x14ac:dyDescent="0.2">
      <c r="A46" s="54">
        <v>8553</v>
      </c>
      <c r="B46" s="81"/>
      <c r="C46" s="81"/>
      <c r="D46" s="82"/>
      <c r="E46" s="82"/>
      <c r="F46" s="56">
        <f t="shared" si="0"/>
        <v>1.82</v>
      </c>
      <c r="G46" s="56">
        <f t="shared" si="1"/>
        <v>2.23</v>
      </c>
      <c r="H46" s="57">
        <f t="shared" si="18"/>
        <v>2.56</v>
      </c>
      <c r="I46" s="57">
        <f t="shared" si="19"/>
        <v>3.15</v>
      </c>
      <c r="J46" s="57">
        <f t="shared" si="20"/>
        <v>4.26</v>
      </c>
      <c r="K46" s="57">
        <f t="shared" si="21"/>
        <v>6.54</v>
      </c>
      <c r="L46" s="57">
        <f t="shared" si="22"/>
        <v>8.98</v>
      </c>
      <c r="M46" s="57">
        <f t="shared" si="23"/>
        <v>10.68</v>
      </c>
      <c r="N46" s="57">
        <f t="shared" si="24"/>
        <v>13.88</v>
      </c>
      <c r="O46" s="57">
        <f t="shared" si="25"/>
        <v>57.61</v>
      </c>
      <c r="P46" s="92">
        <v>419</v>
      </c>
    </row>
    <row r="47" spans="1:16" s="5" customFormat="1" x14ac:dyDescent="0.2">
      <c r="A47" s="54">
        <v>8583</v>
      </c>
      <c r="B47" s="81"/>
      <c r="C47" s="81"/>
      <c r="D47" s="82"/>
      <c r="E47" s="82"/>
      <c r="F47" s="56">
        <f t="shared" si="0"/>
        <v>1.87</v>
      </c>
      <c r="G47" s="56">
        <f t="shared" si="1"/>
        <v>2.29</v>
      </c>
      <c r="H47" s="57">
        <f t="shared" si="18"/>
        <v>2.63</v>
      </c>
      <c r="I47" s="57">
        <f t="shared" si="19"/>
        <v>3.22</v>
      </c>
      <c r="J47" s="57">
        <f t="shared" si="20"/>
        <v>4.3600000000000003</v>
      </c>
      <c r="K47" s="57">
        <f t="shared" si="21"/>
        <v>6.69</v>
      </c>
      <c r="L47" s="57">
        <f t="shared" si="22"/>
        <v>9.1999999999999993</v>
      </c>
      <c r="M47" s="57">
        <f t="shared" si="23"/>
        <v>10.94</v>
      </c>
      <c r="N47" s="57">
        <f t="shared" si="24"/>
        <v>14.21</v>
      </c>
      <c r="O47" s="57">
        <f t="shared" si="25"/>
        <v>58.99</v>
      </c>
      <c r="P47" s="92">
        <v>429</v>
      </c>
    </row>
    <row r="48" spans="1:16" s="5" customFormat="1" x14ac:dyDescent="0.2">
      <c r="A48" s="54">
        <v>8614</v>
      </c>
      <c r="B48" s="81"/>
      <c r="C48" s="81"/>
      <c r="D48" s="82"/>
      <c r="E48" s="82"/>
      <c r="F48" s="56">
        <f t="shared" si="0"/>
        <v>1.91</v>
      </c>
      <c r="G48" s="56">
        <f t="shared" si="1"/>
        <v>2.34</v>
      </c>
      <c r="H48" s="57">
        <f t="shared" si="18"/>
        <v>2.69</v>
      </c>
      <c r="I48" s="57">
        <f t="shared" si="19"/>
        <v>3.3</v>
      </c>
      <c r="J48" s="57">
        <f t="shared" si="20"/>
        <v>4.46</v>
      </c>
      <c r="K48" s="57">
        <f t="shared" si="21"/>
        <v>6.85</v>
      </c>
      <c r="L48" s="57">
        <f t="shared" si="22"/>
        <v>9.41</v>
      </c>
      <c r="M48" s="57">
        <f t="shared" si="23"/>
        <v>11.19</v>
      </c>
      <c r="N48" s="57">
        <f t="shared" si="24"/>
        <v>14.54</v>
      </c>
      <c r="O48" s="57">
        <f t="shared" si="25"/>
        <v>60.36</v>
      </c>
      <c r="P48" s="92">
        <v>439</v>
      </c>
    </row>
    <row r="49" spans="1:16" s="5" customFormat="1" x14ac:dyDescent="0.2">
      <c r="A49" s="54">
        <v>8645</v>
      </c>
      <c r="B49" s="81"/>
      <c r="C49" s="81"/>
      <c r="D49" s="82"/>
      <c r="E49" s="82"/>
      <c r="F49" s="56">
        <f t="shared" si="0"/>
        <v>1.97</v>
      </c>
      <c r="G49" s="56">
        <f t="shared" si="1"/>
        <v>2.41</v>
      </c>
      <c r="H49" s="57">
        <f t="shared" si="18"/>
        <v>2.77</v>
      </c>
      <c r="I49" s="57">
        <f t="shared" si="19"/>
        <v>3.4</v>
      </c>
      <c r="J49" s="57">
        <f t="shared" si="20"/>
        <v>4.5999999999999996</v>
      </c>
      <c r="K49" s="57">
        <f t="shared" si="21"/>
        <v>7.07</v>
      </c>
      <c r="L49" s="57">
        <f t="shared" si="22"/>
        <v>9.7100000000000009</v>
      </c>
      <c r="M49" s="57">
        <f t="shared" si="23"/>
        <v>11.55</v>
      </c>
      <c r="N49" s="57">
        <f t="shared" si="24"/>
        <v>15</v>
      </c>
      <c r="O49" s="57">
        <f t="shared" si="25"/>
        <v>62.29</v>
      </c>
      <c r="P49" s="92">
        <v>453</v>
      </c>
    </row>
    <row r="50" spans="1:16" s="5" customFormat="1" x14ac:dyDescent="0.2">
      <c r="A50" s="54">
        <v>8675</v>
      </c>
      <c r="B50" s="81"/>
      <c r="C50" s="81"/>
      <c r="D50" s="82"/>
      <c r="E50" s="82"/>
      <c r="F50" s="56">
        <f t="shared" si="0"/>
        <v>1.99</v>
      </c>
      <c r="G50" s="56">
        <f t="shared" si="1"/>
        <v>2.44</v>
      </c>
      <c r="H50" s="57">
        <f t="shared" si="18"/>
        <v>2.8</v>
      </c>
      <c r="I50" s="57">
        <f t="shared" si="19"/>
        <v>3.44</v>
      </c>
      <c r="J50" s="57">
        <f t="shared" si="20"/>
        <v>4.66</v>
      </c>
      <c r="K50" s="57">
        <f t="shared" si="21"/>
        <v>7.14</v>
      </c>
      <c r="L50" s="57">
        <f t="shared" si="22"/>
        <v>9.82</v>
      </c>
      <c r="M50" s="57">
        <f t="shared" si="23"/>
        <v>11.67</v>
      </c>
      <c r="N50" s="57">
        <f t="shared" si="24"/>
        <v>15.17</v>
      </c>
      <c r="O50" s="57">
        <f t="shared" si="25"/>
        <v>62.98</v>
      </c>
      <c r="P50" s="92">
        <v>458</v>
      </c>
    </row>
    <row r="51" spans="1:16" s="5" customFormat="1" x14ac:dyDescent="0.2">
      <c r="A51" s="54">
        <v>8706</v>
      </c>
      <c r="B51" s="81"/>
      <c r="C51" s="81"/>
      <c r="D51" s="82"/>
      <c r="E51" s="82"/>
      <c r="F51" s="56">
        <f t="shared" si="0"/>
        <v>2.0099999999999998</v>
      </c>
      <c r="G51" s="56">
        <f t="shared" si="1"/>
        <v>2.4700000000000002</v>
      </c>
      <c r="H51" s="57">
        <f t="shared" si="18"/>
        <v>2.83</v>
      </c>
      <c r="I51" s="57">
        <f t="shared" si="19"/>
        <v>3.48</v>
      </c>
      <c r="J51" s="57">
        <f t="shared" si="20"/>
        <v>4.71</v>
      </c>
      <c r="K51" s="57">
        <f t="shared" si="21"/>
        <v>7.22</v>
      </c>
      <c r="L51" s="57">
        <f t="shared" si="22"/>
        <v>9.93</v>
      </c>
      <c r="M51" s="57">
        <f t="shared" si="23"/>
        <v>11.8</v>
      </c>
      <c r="N51" s="57">
        <f t="shared" si="24"/>
        <v>15.33</v>
      </c>
      <c r="O51" s="57">
        <f t="shared" si="25"/>
        <v>63.66</v>
      </c>
      <c r="P51" s="92">
        <v>463</v>
      </c>
    </row>
    <row r="52" spans="1:16" s="5" customFormat="1" x14ac:dyDescent="0.2">
      <c r="A52" s="54">
        <v>8736</v>
      </c>
      <c r="B52" s="81"/>
      <c r="C52" s="81"/>
      <c r="D52" s="82"/>
      <c r="E52" s="82"/>
      <c r="F52" s="56">
        <f t="shared" si="0"/>
        <v>2.04</v>
      </c>
      <c r="G52" s="56">
        <f t="shared" si="1"/>
        <v>2.5099999999999998</v>
      </c>
      <c r="H52" s="57">
        <f t="shared" si="18"/>
        <v>2.88</v>
      </c>
      <c r="I52" s="57">
        <f t="shared" si="19"/>
        <v>3.53</v>
      </c>
      <c r="J52" s="57">
        <f t="shared" si="20"/>
        <v>4.78</v>
      </c>
      <c r="K52" s="57">
        <f t="shared" si="21"/>
        <v>7.33</v>
      </c>
      <c r="L52" s="57">
        <f t="shared" si="22"/>
        <v>10.08</v>
      </c>
      <c r="M52" s="57">
        <f t="shared" si="23"/>
        <v>11.98</v>
      </c>
      <c r="N52" s="57">
        <f t="shared" si="24"/>
        <v>15.57</v>
      </c>
      <c r="O52" s="57">
        <f t="shared" si="25"/>
        <v>64.63</v>
      </c>
      <c r="P52" s="92">
        <v>470</v>
      </c>
    </row>
    <row r="53" spans="1:16" s="5" customFormat="1" x14ac:dyDescent="0.2">
      <c r="A53" s="54">
        <v>8767</v>
      </c>
      <c r="B53" s="81"/>
      <c r="C53" s="81"/>
      <c r="D53" s="82"/>
      <c r="E53" s="82"/>
      <c r="F53" s="56">
        <f t="shared" si="0"/>
        <v>2.09</v>
      </c>
      <c r="G53" s="56">
        <f t="shared" si="1"/>
        <v>2.56</v>
      </c>
      <c r="H53" s="57">
        <f t="shared" si="18"/>
        <v>2.94</v>
      </c>
      <c r="I53" s="57">
        <f t="shared" si="19"/>
        <v>3.6</v>
      </c>
      <c r="J53" s="57">
        <f t="shared" si="20"/>
        <v>4.88</v>
      </c>
      <c r="K53" s="57">
        <f t="shared" si="21"/>
        <v>7.49</v>
      </c>
      <c r="L53" s="57">
        <f t="shared" si="22"/>
        <v>10.29</v>
      </c>
      <c r="M53" s="57">
        <f t="shared" si="23"/>
        <v>12.24</v>
      </c>
      <c r="N53" s="57">
        <f t="shared" si="24"/>
        <v>15.9</v>
      </c>
      <c r="O53" s="57">
        <f t="shared" si="25"/>
        <v>66</v>
      </c>
      <c r="P53" s="92">
        <v>480</v>
      </c>
    </row>
    <row r="54" spans="1:16" s="5" customFormat="1" x14ac:dyDescent="0.2">
      <c r="A54" s="54">
        <v>8798</v>
      </c>
      <c r="B54" s="81"/>
      <c r="C54" s="81"/>
      <c r="D54" s="82"/>
      <c r="E54" s="82"/>
      <c r="F54" s="56">
        <f t="shared" si="0"/>
        <v>2.15</v>
      </c>
      <c r="G54" s="56">
        <f t="shared" si="1"/>
        <v>2.64</v>
      </c>
      <c r="H54" s="57">
        <f t="shared" ref="H54:H69" si="26">P54*0.00612</f>
        <v>3.03</v>
      </c>
      <c r="I54" s="57">
        <f t="shared" ref="I54:I69" si="27">P54*0.00751</f>
        <v>3.72</v>
      </c>
      <c r="J54" s="57">
        <f t="shared" ref="J54:J69" si="28">P54*0.010164</f>
        <v>5.03</v>
      </c>
      <c r="K54" s="57">
        <f t="shared" ref="K54:K69" si="29">P54*0.0156</f>
        <v>7.72</v>
      </c>
      <c r="L54" s="57">
        <f t="shared" ref="L54:L69" si="30">P54*0.02144</f>
        <v>10.61</v>
      </c>
      <c r="M54" s="57">
        <f t="shared" ref="M54:M69" si="31">P54*0.02549</f>
        <v>12.62</v>
      </c>
      <c r="N54" s="57">
        <f t="shared" ref="N54:N69" si="32">P54*0.03312</f>
        <v>16.39</v>
      </c>
      <c r="O54" s="57">
        <f t="shared" ref="O54:O69" si="33">P54*0.1375</f>
        <v>68.06</v>
      </c>
      <c r="P54" s="92">
        <v>495</v>
      </c>
    </row>
    <row r="55" spans="1:16" s="5" customFormat="1" x14ac:dyDescent="0.2">
      <c r="A55" s="54">
        <v>8827</v>
      </c>
      <c r="B55" s="81"/>
      <c r="C55" s="81"/>
      <c r="D55" s="82"/>
      <c r="E55" s="82"/>
      <c r="F55" s="56">
        <f t="shared" si="0"/>
        <v>2.2200000000000002</v>
      </c>
      <c r="G55" s="56">
        <f t="shared" si="1"/>
        <v>2.72</v>
      </c>
      <c r="H55" s="57">
        <f t="shared" si="26"/>
        <v>3.12</v>
      </c>
      <c r="I55" s="57">
        <f t="shared" si="27"/>
        <v>3.83</v>
      </c>
      <c r="J55" s="57">
        <f t="shared" si="28"/>
        <v>5.18</v>
      </c>
      <c r="K55" s="57">
        <f t="shared" si="29"/>
        <v>7.96</v>
      </c>
      <c r="L55" s="57">
        <f t="shared" si="30"/>
        <v>10.93</v>
      </c>
      <c r="M55" s="57">
        <f t="shared" si="31"/>
        <v>13</v>
      </c>
      <c r="N55" s="57">
        <f t="shared" si="32"/>
        <v>16.89</v>
      </c>
      <c r="O55" s="57">
        <f t="shared" si="33"/>
        <v>70.13</v>
      </c>
      <c r="P55" s="92">
        <v>510</v>
      </c>
    </row>
    <row r="56" spans="1:16" s="5" customFormat="1" x14ac:dyDescent="0.2">
      <c r="A56" s="54">
        <v>8858</v>
      </c>
      <c r="B56" s="81"/>
      <c r="C56" s="81"/>
      <c r="D56" s="82"/>
      <c r="E56" s="82"/>
      <c r="F56" s="56">
        <f t="shared" si="0"/>
        <v>2.17</v>
      </c>
      <c r="G56" s="56">
        <f t="shared" si="1"/>
        <v>2.65</v>
      </c>
      <c r="H56" s="57">
        <f t="shared" si="26"/>
        <v>3.05</v>
      </c>
      <c r="I56" s="57">
        <f t="shared" si="27"/>
        <v>3.74</v>
      </c>
      <c r="J56" s="57">
        <f t="shared" si="28"/>
        <v>5.0599999999999996</v>
      </c>
      <c r="K56" s="57">
        <f t="shared" si="29"/>
        <v>7.77</v>
      </c>
      <c r="L56" s="57">
        <f t="shared" si="30"/>
        <v>10.68</v>
      </c>
      <c r="M56" s="57">
        <f t="shared" si="31"/>
        <v>12.69</v>
      </c>
      <c r="N56" s="57">
        <f t="shared" si="32"/>
        <v>16.489999999999998</v>
      </c>
      <c r="O56" s="57">
        <f t="shared" si="33"/>
        <v>68.48</v>
      </c>
      <c r="P56" s="92">
        <v>498</v>
      </c>
    </row>
    <row r="57" spans="1:16" s="5" customFormat="1" x14ac:dyDescent="0.2">
      <c r="A57" s="54">
        <v>8888</v>
      </c>
      <c r="B57" s="81"/>
      <c r="C57" s="81"/>
      <c r="D57" s="82"/>
      <c r="E57" s="82"/>
      <c r="F57" s="56">
        <f t="shared" si="0"/>
        <v>2.11</v>
      </c>
      <c r="G57" s="56">
        <f t="shared" si="1"/>
        <v>2.59</v>
      </c>
      <c r="H57" s="57">
        <f t="shared" si="26"/>
        <v>2.97</v>
      </c>
      <c r="I57" s="57">
        <f t="shared" si="27"/>
        <v>3.64</v>
      </c>
      <c r="J57" s="57">
        <f t="shared" si="28"/>
        <v>4.93</v>
      </c>
      <c r="K57" s="57">
        <f t="shared" si="29"/>
        <v>7.57</v>
      </c>
      <c r="L57" s="57">
        <f t="shared" si="30"/>
        <v>10.4</v>
      </c>
      <c r="M57" s="57">
        <f t="shared" si="31"/>
        <v>12.36</v>
      </c>
      <c r="N57" s="57">
        <f t="shared" si="32"/>
        <v>16.059999999999999</v>
      </c>
      <c r="O57" s="57">
        <f t="shared" si="33"/>
        <v>66.69</v>
      </c>
      <c r="P57" s="92">
        <v>485</v>
      </c>
    </row>
    <row r="58" spans="1:16" s="5" customFormat="1" x14ac:dyDescent="0.2">
      <c r="A58" s="54">
        <v>8919</v>
      </c>
      <c r="B58" s="81"/>
      <c r="C58" s="81"/>
      <c r="D58" s="82"/>
      <c r="E58" s="82"/>
      <c r="F58" s="56">
        <f t="shared" si="0"/>
        <v>2.14</v>
      </c>
      <c r="G58" s="56">
        <f t="shared" si="1"/>
        <v>2.62</v>
      </c>
      <c r="H58" s="57">
        <f t="shared" si="26"/>
        <v>3.01</v>
      </c>
      <c r="I58" s="57">
        <f t="shared" si="27"/>
        <v>3.69</v>
      </c>
      <c r="J58" s="57">
        <f t="shared" si="28"/>
        <v>5</v>
      </c>
      <c r="K58" s="57">
        <f t="shared" si="29"/>
        <v>7.68</v>
      </c>
      <c r="L58" s="57">
        <f t="shared" si="30"/>
        <v>10.55</v>
      </c>
      <c r="M58" s="57">
        <f t="shared" si="31"/>
        <v>12.54</v>
      </c>
      <c r="N58" s="57">
        <f t="shared" si="32"/>
        <v>16.3</v>
      </c>
      <c r="O58" s="57">
        <f t="shared" si="33"/>
        <v>67.650000000000006</v>
      </c>
      <c r="P58" s="92">
        <v>492</v>
      </c>
    </row>
    <row r="59" spans="1:16" s="5" customFormat="1" x14ac:dyDescent="0.2">
      <c r="A59" s="54">
        <v>8949</v>
      </c>
      <c r="B59" s="81"/>
      <c r="C59" s="81"/>
      <c r="D59" s="82"/>
      <c r="E59" s="82"/>
      <c r="F59" s="56">
        <f t="shared" si="0"/>
        <v>2.14</v>
      </c>
      <c r="G59" s="56">
        <f t="shared" si="1"/>
        <v>2.63</v>
      </c>
      <c r="H59" s="57">
        <f t="shared" si="26"/>
        <v>3.02</v>
      </c>
      <c r="I59" s="57">
        <f t="shared" si="27"/>
        <v>3.7</v>
      </c>
      <c r="J59" s="57">
        <f t="shared" si="28"/>
        <v>5.01</v>
      </c>
      <c r="K59" s="57">
        <f t="shared" si="29"/>
        <v>7.69</v>
      </c>
      <c r="L59" s="57">
        <f t="shared" si="30"/>
        <v>10.57</v>
      </c>
      <c r="M59" s="57">
        <f t="shared" si="31"/>
        <v>12.57</v>
      </c>
      <c r="N59" s="57">
        <f t="shared" si="32"/>
        <v>16.329999999999998</v>
      </c>
      <c r="O59" s="57">
        <f t="shared" si="33"/>
        <v>67.790000000000006</v>
      </c>
      <c r="P59" s="92">
        <v>493</v>
      </c>
    </row>
    <row r="60" spans="1:16" s="5" customFormat="1" x14ac:dyDescent="0.2">
      <c r="A60" s="54">
        <v>8980</v>
      </c>
      <c r="B60" s="81"/>
      <c r="C60" s="81"/>
      <c r="D60" s="82"/>
      <c r="E60" s="82"/>
      <c r="F60" s="56">
        <f t="shared" si="0"/>
        <v>2.17</v>
      </c>
      <c r="G60" s="56">
        <f t="shared" si="1"/>
        <v>2.65</v>
      </c>
      <c r="H60" s="57">
        <f t="shared" si="26"/>
        <v>3.05</v>
      </c>
      <c r="I60" s="57">
        <f t="shared" si="27"/>
        <v>3.74</v>
      </c>
      <c r="J60" s="57">
        <f t="shared" si="28"/>
        <v>5.0599999999999996</v>
      </c>
      <c r="K60" s="57">
        <f t="shared" si="29"/>
        <v>7.77</v>
      </c>
      <c r="L60" s="57">
        <f t="shared" si="30"/>
        <v>10.68</v>
      </c>
      <c r="M60" s="57">
        <f t="shared" si="31"/>
        <v>12.69</v>
      </c>
      <c r="N60" s="57">
        <f t="shared" si="32"/>
        <v>16.489999999999998</v>
      </c>
      <c r="O60" s="57">
        <f t="shared" si="33"/>
        <v>68.48</v>
      </c>
      <c r="P60" s="92">
        <v>498</v>
      </c>
    </row>
    <row r="61" spans="1:16" s="5" customFormat="1" x14ac:dyDescent="0.2">
      <c r="A61" s="54">
        <v>9011</v>
      </c>
      <c r="B61" s="81"/>
      <c r="C61" s="81"/>
      <c r="D61" s="82"/>
      <c r="E61" s="82"/>
      <c r="F61" s="56">
        <f t="shared" si="0"/>
        <v>2.19</v>
      </c>
      <c r="G61" s="56">
        <f t="shared" si="1"/>
        <v>2.68</v>
      </c>
      <c r="H61" s="57">
        <f t="shared" si="26"/>
        <v>3.08</v>
      </c>
      <c r="I61" s="57">
        <f t="shared" si="27"/>
        <v>3.78</v>
      </c>
      <c r="J61" s="57">
        <f t="shared" si="28"/>
        <v>5.1100000000000003</v>
      </c>
      <c r="K61" s="57">
        <f t="shared" si="29"/>
        <v>7.85</v>
      </c>
      <c r="L61" s="57">
        <f t="shared" si="30"/>
        <v>10.78</v>
      </c>
      <c r="M61" s="57">
        <f t="shared" si="31"/>
        <v>12.82</v>
      </c>
      <c r="N61" s="57">
        <f t="shared" si="32"/>
        <v>16.66</v>
      </c>
      <c r="O61" s="57">
        <f t="shared" si="33"/>
        <v>69.16</v>
      </c>
      <c r="P61" s="92">
        <v>503</v>
      </c>
    </row>
    <row r="62" spans="1:16" s="5" customFormat="1" x14ac:dyDescent="0.2">
      <c r="A62" s="54">
        <v>9041</v>
      </c>
      <c r="B62" s="81"/>
      <c r="C62" s="81"/>
      <c r="D62" s="82"/>
      <c r="E62" s="82"/>
      <c r="F62" s="56">
        <f t="shared" si="0"/>
        <v>2.23</v>
      </c>
      <c r="G62" s="56">
        <f t="shared" si="1"/>
        <v>2.73</v>
      </c>
      <c r="H62" s="57">
        <f t="shared" si="26"/>
        <v>3.14</v>
      </c>
      <c r="I62" s="57">
        <f t="shared" si="27"/>
        <v>3.85</v>
      </c>
      <c r="J62" s="57">
        <f t="shared" si="28"/>
        <v>5.21</v>
      </c>
      <c r="K62" s="57">
        <f t="shared" si="29"/>
        <v>8</v>
      </c>
      <c r="L62" s="57">
        <f t="shared" si="30"/>
        <v>11</v>
      </c>
      <c r="M62" s="57">
        <f t="shared" si="31"/>
        <v>13.08</v>
      </c>
      <c r="N62" s="57">
        <f t="shared" si="32"/>
        <v>16.989999999999998</v>
      </c>
      <c r="O62" s="57">
        <f t="shared" si="33"/>
        <v>70.540000000000006</v>
      </c>
      <c r="P62" s="92">
        <v>513</v>
      </c>
    </row>
    <row r="63" spans="1:16" s="5" customFormat="1" x14ac:dyDescent="0.2">
      <c r="A63" s="54">
        <v>9072</v>
      </c>
      <c r="B63" s="81"/>
      <c r="C63" s="81"/>
      <c r="D63" s="82"/>
      <c r="E63" s="82"/>
      <c r="F63" s="56">
        <f t="shared" si="0"/>
        <v>2.2599999999999998</v>
      </c>
      <c r="G63" s="56">
        <f t="shared" si="1"/>
        <v>2.77</v>
      </c>
      <c r="H63" s="57">
        <f t="shared" si="26"/>
        <v>3.18</v>
      </c>
      <c r="I63" s="57">
        <f t="shared" si="27"/>
        <v>3.91</v>
      </c>
      <c r="J63" s="57">
        <f t="shared" si="28"/>
        <v>5.29</v>
      </c>
      <c r="K63" s="57">
        <f t="shared" si="29"/>
        <v>8.11</v>
      </c>
      <c r="L63" s="57">
        <f t="shared" si="30"/>
        <v>11.15</v>
      </c>
      <c r="M63" s="57">
        <f t="shared" si="31"/>
        <v>13.25</v>
      </c>
      <c r="N63" s="57">
        <f t="shared" si="32"/>
        <v>17.22</v>
      </c>
      <c r="O63" s="57">
        <f t="shared" si="33"/>
        <v>71.5</v>
      </c>
      <c r="P63" s="92">
        <v>520</v>
      </c>
    </row>
    <row r="64" spans="1:16" s="5" customFormat="1" x14ac:dyDescent="0.2">
      <c r="A64" s="54">
        <v>9102</v>
      </c>
      <c r="B64" s="81"/>
      <c r="C64" s="81"/>
      <c r="D64" s="82"/>
      <c r="E64" s="82"/>
      <c r="F64" s="56">
        <f t="shared" si="0"/>
        <v>2.27</v>
      </c>
      <c r="G64" s="56">
        <f t="shared" si="1"/>
        <v>2.78</v>
      </c>
      <c r="H64" s="57">
        <f t="shared" si="26"/>
        <v>3.19</v>
      </c>
      <c r="I64" s="57">
        <f t="shared" si="27"/>
        <v>3.91</v>
      </c>
      <c r="J64" s="57">
        <f t="shared" si="28"/>
        <v>5.3</v>
      </c>
      <c r="K64" s="57">
        <f t="shared" si="29"/>
        <v>8.1300000000000008</v>
      </c>
      <c r="L64" s="57">
        <f t="shared" si="30"/>
        <v>11.17</v>
      </c>
      <c r="M64" s="57">
        <f t="shared" si="31"/>
        <v>13.28</v>
      </c>
      <c r="N64" s="57">
        <f t="shared" si="32"/>
        <v>17.260000000000002</v>
      </c>
      <c r="O64" s="57">
        <f t="shared" si="33"/>
        <v>71.64</v>
      </c>
      <c r="P64" s="92">
        <v>521</v>
      </c>
    </row>
    <row r="65" spans="1:16" s="5" customFormat="1" x14ac:dyDescent="0.2">
      <c r="A65" s="54">
        <v>9133</v>
      </c>
      <c r="B65" s="81"/>
      <c r="C65" s="81"/>
      <c r="D65" s="82"/>
      <c r="E65" s="82"/>
      <c r="F65" s="56">
        <f t="shared" si="0"/>
        <v>2.27</v>
      </c>
      <c r="G65" s="56">
        <f t="shared" si="1"/>
        <v>2.78</v>
      </c>
      <c r="H65" s="57">
        <f t="shared" si="26"/>
        <v>3.19</v>
      </c>
      <c r="I65" s="57">
        <f t="shared" si="27"/>
        <v>3.91</v>
      </c>
      <c r="J65" s="57">
        <f t="shared" si="28"/>
        <v>5.3</v>
      </c>
      <c r="K65" s="57">
        <f t="shared" si="29"/>
        <v>8.1300000000000008</v>
      </c>
      <c r="L65" s="57">
        <f t="shared" si="30"/>
        <v>11.17</v>
      </c>
      <c r="M65" s="57">
        <f t="shared" si="31"/>
        <v>13.28</v>
      </c>
      <c r="N65" s="57">
        <f t="shared" si="32"/>
        <v>17.260000000000002</v>
      </c>
      <c r="O65" s="57">
        <f t="shared" si="33"/>
        <v>71.64</v>
      </c>
      <c r="P65" s="92">
        <v>521</v>
      </c>
    </row>
    <row r="66" spans="1:16" s="5" customFormat="1" x14ac:dyDescent="0.2">
      <c r="A66" s="54">
        <v>9164</v>
      </c>
      <c r="B66" s="81"/>
      <c r="C66" s="81"/>
      <c r="D66" s="82"/>
      <c r="E66" s="82"/>
      <c r="F66" s="56">
        <f t="shared" si="0"/>
        <v>2.25</v>
      </c>
      <c r="G66" s="56">
        <f t="shared" si="1"/>
        <v>2.76</v>
      </c>
      <c r="H66" s="57">
        <f t="shared" si="26"/>
        <v>3.16</v>
      </c>
      <c r="I66" s="57">
        <f t="shared" si="27"/>
        <v>3.88</v>
      </c>
      <c r="J66" s="57">
        <f t="shared" si="28"/>
        <v>5.25</v>
      </c>
      <c r="K66" s="57">
        <f t="shared" si="29"/>
        <v>8.07</v>
      </c>
      <c r="L66" s="57">
        <f t="shared" si="30"/>
        <v>11.08</v>
      </c>
      <c r="M66" s="57">
        <f t="shared" si="31"/>
        <v>13.18</v>
      </c>
      <c r="N66" s="57">
        <f t="shared" si="32"/>
        <v>17.12</v>
      </c>
      <c r="O66" s="57">
        <f t="shared" si="33"/>
        <v>71.09</v>
      </c>
      <c r="P66" s="92">
        <v>517</v>
      </c>
    </row>
    <row r="67" spans="1:16" s="5" customFormat="1" x14ac:dyDescent="0.2">
      <c r="A67" s="54">
        <v>9192</v>
      </c>
      <c r="B67" s="81"/>
      <c r="C67" s="81"/>
      <c r="D67" s="82"/>
      <c r="E67" s="82"/>
      <c r="F67" s="56">
        <f t="shared" si="0"/>
        <v>2.2200000000000002</v>
      </c>
      <c r="G67" s="56">
        <f t="shared" si="1"/>
        <v>2.72</v>
      </c>
      <c r="H67" s="57">
        <f t="shared" si="26"/>
        <v>3.13</v>
      </c>
      <c r="I67" s="57">
        <f t="shared" si="27"/>
        <v>3.84</v>
      </c>
      <c r="J67" s="57">
        <f t="shared" si="28"/>
        <v>5.19</v>
      </c>
      <c r="K67" s="57">
        <f t="shared" si="29"/>
        <v>7.97</v>
      </c>
      <c r="L67" s="57">
        <f t="shared" si="30"/>
        <v>10.96</v>
      </c>
      <c r="M67" s="57">
        <f t="shared" si="31"/>
        <v>13.03</v>
      </c>
      <c r="N67" s="57">
        <f t="shared" si="32"/>
        <v>16.920000000000002</v>
      </c>
      <c r="O67" s="57">
        <f t="shared" si="33"/>
        <v>70.260000000000005</v>
      </c>
      <c r="P67" s="92">
        <v>511</v>
      </c>
    </row>
    <row r="68" spans="1:16" s="5" customFormat="1" x14ac:dyDescent="0.2">
      <c r="A68" s="54">
        <v>9223</v>
      </c>
      <c r="B68" s="81"/>
      <c r="C68" s="81"/>
      <c r="D68" s="82"/>
      <c r="E68" s="82"/>
      <c r="F68" s="56">
        <f t="shared" si="0"/>
        <v>2.2000000000000002</v>
      </c>
      <c r="G68" s="56">
        <f t="shared" si="1"/>
        <v>2.7</v>
      </c>
      <c r="H68" s="57">
        <f t="shared" si="26"/>
        <v>3.1</v>
      </c>
      <c r="I68" s="57">
        <f t="shared" si="27"/>
        <v>3.8</v>
      </c>
      <c r="J68" s="57">
        <f t="shared" si="28"/>
        <v>5.14</v>
      </c>
      <c r="K68" s="57">
        <f t="shared" si="29"/>
        <v>7.89</v>
      </c>
      <c r="L68" s="57">
        <f t="shared" si="30"/>
        <v>10.85</v>
      </c>
      <c r="M68" s="57">
        <f t="shared" si="31"/>
        <v>12.9</v>
      </c>
      <c r="N68" s="57">
        <f t="shared" si="32"/>
        <v>16.760000000000002</v>
      </c>
      <c r="O68" s="57">
        <f t="shared" si="33"/>
        <v>69.58</v>
      </c>
      <c r="P68" s="92">
        <v>506</v>
      </c>
    </row>
    <row r="69" spans="1:16" s="5" customFormat="1" x14ac:dyDescent="0.2">
      <c r="A69" s="54">
        <v>9253</v>
      </c>
      <c r="B69" s="81"/>
      <c r="C69" s="81"/>
      <c r="D69" s="82"/>
      <c r="E69" s="82"/>
      <c r="F69" s="56">
        <f t="shared" si="0"/>
        <v>2.1800000000000002</v>
      </c>
      <c r="G69" s="56">
        <f t="shared" si="1"/>
        <v>2.68</v>
      </c>
      <c r="H69" s="57">
        <f t="shared" si="26"/>
        <v>3.07</v>
      </c>
      <c r="I69" s="57">
        <f t="shared" si="27"/>
        <v>3.77</v>
      </c>
      <c r="J69" s="57">
        <f t="shared" si="28"/>
        <v>5.0999999999999996</v>
      </c>
      <c r="K69" s="57">
        <f t="shared" si="29"/>
        <v>7.83</v>
      </c>
      <c r="L69" s="57">
        <f t="shared" si="30"/>
        <v>10.76</v>
      </c>
      <c r="M69" s="57">
        <f t="shared" si="31"/>
        <v>12.8</v>
      </c>
      <c r="N69" s="57">
        <f t="shared" si="32"/>
        <v>16.63</v>
      </c>
      <c r="O69" s="57">
        <f t="shared" si="33"/>
        <v>69.03</v>
      </c>
      <c r="P69" s="92">
        <v>502</v>
      </c>
    </row>
    <row r="70" spans="1:16" s="5" customFormat="1" x14ac:dyDescent="0.2">
      <c r="A70" s="54">
        <v>9284</v>
      </c>
      <c r="B70" s="81"/>
      <c r="C70" s="81"/>
      <c r="D70" s="82"/>
      <c r="E70" s="82"/>
      <c r="F70" s="56">
        <f t="shared" ref="F70:F133" si="34">P70*0.00435</f>
        <v>2.2000000000000002</v>
      </c>
      <c r="G70" s="56">
        <f t="shared" ref="G70:G133" si="35">P70*0.00533</f>
        <v>2.69</v>
      </c>
      <c r="H70" s="57">
        <f t="shared" ref="H70:H85" si="36">P70*0.00612</f>
        <v>3.09</v>
      </c>
      <c r="I70" s="57">
        <f t="shared" ref="I70:I85" si="37">P70*0.00751</f>
        <v>3.79</v>
      </c>
      <c r="J70" s="57">
        <f t="shared" ref="J70:J85" si="38">P70*0.010164</f>
        <v>5.13</v>
      </c>
      <c r="K70" s="57">
        <f t="shared" ref="K70:K85" si="39">P70*0.0156</f>
        <v>7.88</v>
      </c>
      <c r="L70" s="57">
        <f t="shared" ref="L70:L85" si="40">P70*0.02144</f>
        <v>10.83</v>
      </c>
      <c r="M70" s="57">
        <f t="shared" ref="M70:M85" si="41">P70*0.02549</f>
        <v>12.87</v>
      </c>
      <c r="N70" s="57">
        <f t="shared" ref="N70:N85" si="42">P70*0.03312</f>
        <v>16.73</v>
      </c>
      <c r="O70" s="57">
        <f t="shared" ref="O70:O85" si="43">P70*0.1375</f>
        <v>69.44</v>
      </c>
      <c r="P70" s="92">
        <v>505</v>
      </c>
    </row>
    <row r="71" spans="1:16" s="5" customFormat="1" x14ac:dyDescent="0.2">
      <c r="A71" s="54">
        <v>9314</v>
      </c>
      <c r="B71" s="81"/>
      <c r="C71" s="81"/>
      <c r="D71" s="82"/>
      <c r="E71" s="82"/>
      <c r="F71" s="56">
        <f t="shared" si="34"/>
        <v>2.21</v>
      </c>
      <c r="G71" s="56">
        <f t="shared" si="35"/>
        <v>2.71</v>
      </c>
      <c r="H71" s="57">
        <f t="shared" si="36"/>
        <v>3.12</v>
      </c>
      <c r="I71" s="57">
        <f t="shared" si="37"/>
        <v>3.82</v>
      </c>
      <c r="J71" s="57">
        <f t="shared" si="38"/>
        <v>5.17</v>
      </c>
      <c r="K71" s="57">
        <f t="shared" si="39"/>
        <v>7.94</v>
      </c>
      <c r="L71" s="57">
        <f t="shared" si="40"/>
        <v>10.91</v>
      </c>
      <c r="M71" s="57">
        <f t="shared" si="41"/>
        <v>12.97</v>
      </c>
      <c r="N71" s="57">
        <f t="shared" si="42"/>
        <v>16.86</v>
      </c>
      <c r="O71" s="57">
        <f t="shared" si="43"/>
        <v>69.989999999999995</v>
      </c>
      <c r="P71" s="92">
        <v>509</v>
      </c>
    </row>
    <row r="72" spans="1:16" s="5" customFormat="1" x14ac:dyDescent="0.2">
      <c r="A72" s="54">
        <v>9345</v>
      </c>
      <c r="B72" s="81"/>
      <c r="C72" s="81"/>
      <c r="D72" s="82"/>
      <c r="E72" s="82"/>
      <c r="F72" s="56">
        <f t="shared" si="34"/>
        <v>2.25</v>
      </c>
      <c r="G72" s="56">
        <f t="shared" si="35"/>
        <v>2.76</v>
      </c>
      <c r="H72" s="57">
        <f t="shared" si="36"/>
        <v>3.16</v>
      </c>
      <c r="I72" s="57">
        <f t="shared" si="37"/>
        <v>3.88</v>
      </c>
      <c r="J72" s="57">
        <f t="shared" si="38"/>
        <v>5.25</v>
      </c>
      <c r="K72" s="57">
        <f t="shared" si="39"/>
        <v>8.07</v>
      </c>
      <c r="L72" s="57">
        <f t="shared" si="40"/>
        <v>11.08</v>
      </c>
      <c r="M72" s="57">
        <f t="shared" si="41"/>
        <v>13.18</v>
      </c>
      <c r="N72" s="57">
        <f t="shared" si="42"/>
        <v>17.12</v>
      </c>
      <c r="O72" s="57">
        <f t="shared" si="43"/>
        <v>71.09</v>
      </c>
      <c r="P72" s="92">
        <v>517</v>
      </c>
    </row>
    <row r="73" spans="1:16" s="5" customFormat="1" x14ac:dyDescent="0.2">
      <c r="A73" s="54">
        <v>9376</v>
      </c>
      <c r="B73" s="81"/>
      <c r="C73" s="81"/>
      <c r="D73" s="82"/>
      <c r="E73" s="82"/>
      <c r="F73" s="56">
        <f t="shared" si="34"/>
        <v>2.2799999999999998</v>
      </c>
      <c r="G73" s="56">
        <f t="shared" si="35"/>
        <v>2.8</v>
      </c>
      <c r="H73" s="57">
        <f t="shared" si="36"/>
        <v>3.21</v>
      </c>
      <c r="I73" s="57">
        <f t="shared" si="37"/>
        <v>3.94</v>
      </c>
      <c r="J73" s="57">
        <f t="shared" si="38"/>
        <v>5.34</v>
      </c>
      <c r="K73" s="57">
        <f t="shared" si="39"/>
        <v>8.19</v>
      </c>
      <c r="L73" s="57">
        <f t="shared" si="40"/>
        <v>11.26</v>
      </c>
      <c r="M73" s="57">
        <f t="shared" si="41"/>
        <v>13.38</v>
      </c>
      <c r="N73" s="57">
        <f t="shared" si="42"/>
        <v>17.39</v>
      </c>
      <c r="O73" s="57">
        <f t="shared" si="43"/>
        <v>72.19</v>
      </c>
      <c r="P73" s="92">
        <v>525</v>
      </c>
    </row>
    <row r="74" spans="1:16" s="5" customFormat="1" x14ac:dyDescent="0.2">
      <c r="A74" s="54">
        <v>9406</v>
      </c>
      <c r="B74" s="81"/>
      <c r="C74" s="81"/>
      <c r="D74" s="82"/>
      <c r="E74" s="82"/>
      <c r="F74" s="56">
        <f t="shared" si="34"/>
        <v>2.3199999999999998</v>
      </c>
      <c r="G74" s="56">
        <f t="shared" si="35"/>
        <v>2.84</v>
      </c>
      <c r="H74" s="57">
        <f t="shared" si="36"/>
        <v>3.26</v>
      </c>
      <c r="I74" s="57">
        <f t="shared" si="37"/>
        <v>4</v>
      </c>
      <c r="J74" s="57">
        <f t="shared" si="38"/>
        <v>5.42</v>
      </c>
      <c r="K74" s="57">
        <f t="shared" si="39"/>
        <v>8.31</v>
      </c>
      <c r="L74" s="57">
        <f t="shared" si="40"/>
        <v>11.43</v>
      </c>
      <c r="M74" s="57">
        <f t="shared" si="41"/>
        <v>13.59</v>
      </c>
      <c r="N74" s="57">
        <f t="shared" si="42"/>
        <v>17.649999999999999</v>
      </c>
      <c r="O74" s="57">
        <f t="shared" si="43"/>
        <v>73.290000000000006</v>
      </c>
      <c r="P74" s="92">
        <v>533</v>
      </c>
    </row>
    <row r="75" spans="1:16" s="5" customFormat="1" x14ac:dyDescent="0.2">
      <c r="A75" s="54">
        <v>9437</v>
      </c>
      <c r="B75" s="81"/>
      <c r="C75" s="81"/>
      <c r="D75" s="82"/>
      <c r="E75" s="82"/>
      <c r="F75" s="56">
        <f t="shared" si="34"/>
        <v>2.3199999999999998</v>
      </c>
      <c r="G75" s="56">
        <f t="shared" si="35"/>
        <v>2.85</v>
      </c>
      <c r="H75" s="57">
        <f t="shared" si="36"/>
        <v>3.27</v>
      </c>
      <c r="I75" s="57">
        <f t="shared" si="37"/>
        <v>4.01</v>
      </c>
      <c r="J75" s="57">
        <f t="shared" si="38"/>
        <v>5.43</v>
      </c>
      <c r="K75" s="57">
        <f t="shared" si="39"/>
        <v>8.33</v>
      </c>
      <c r="L75" s="57">
        <f t="shared" si="40"/>
        <v>11.45</v>
      </c>
      <c r="M75" s="57">
        <f t="shared" si="41"/>
        <v>13.61</v>
      </c>
      <c r="N75" s="57">
        <f t="shared" si="42"/>
        <v>17.690000000000001</v>
      </c>
      <c r="O75" s="57">
        <f t="shared" si="43"/>
        <v>73.430000000000007</v>
      </c>
      <c r="P75" s="92">
        <v>534</v>
      </c>
    </row>
    <row r="76" spans="1:16" s="5" customFormat="1" x14ac:dyDescent="0.2">
      <c r="A76" s="54">
        <v>9467</v>
      </c>
      <c r="B76" s="81"/>
      <c r="C76" s="81"/>
      <c r="D76" s="82"/>
      <c r="E76" s="82"/>
      <c r="F76" s="56">
        <f t="shared" si="34"/>
        <v>2.3199999999999998</v>
      </c>
      <c r="G76" s="56">
        <f t="shared" si="35"/>
        <v>2.85</v>
      </c>
      <c r="H76" s="57">
        <f t="shared" si="36"/>
        <v>3.27</v>
      </c>
      <c r="I76" s="57">
        <f t="shared" si="37"/>
        <v>4.01</v>
      </c>
      <c r="J76" s="57">
        <f t="shared" si="38"/>
        <v>5.43</v>
      </c>
      <c r="K76" s="57">
        <f t="shared" si="39"/>
        <v>8.33</v>
      </c>
      <c r="L76" s="57">
        <f t="shared" si="40"/>
        <v>11.45</v>
      </c>
      <c r="M76" s="57">
        <f t="shared" si="41"/>
        <v>13.61</v>
      </c>
      <c r="N76" s="57">
        <f t="shared" si="42"/>
        <v>17.690000000000001</v>
      </c>
      <c r="O76" s="57">
        <f t="shared" si="43"/>
        <v>73.430000000000007</v>
      </c>
      <c r="P76" s="92">
        <v>534</v>
      </c>
    </row>
    <row r="77" spans="1:16" s="5" customFormat="1" x14ac:dyDescent="0.2">
      <c r="A77" s="54">
        <v>9498</v>
      </c>
      <c r="B77" s="81"/>
      <c r="C77" s="81"/>
      <c r="D77" s="82"/>
      <c r="E77" s="82"/>
      <c r="F77" s="56">
        <f t="shared" si="34"/>
        <v>2.29</v>
      </c>
      <c r="G77" s="56">
        <f t="shared" si="35"/>
        <v>2.81</v>
      </c>
      <c r="H77" s="57">
        <f t="shared" si="36"/>
        <v>3.23</v>
      </c>
      <c r="I77" s="57">
        <f t="shared" si="37"/>
        <v>3.96</v>
      </c>
      <c r="J77" s="57">
        <f t="shared" si="38"/>
        <v>5.36</v>
      </c>
      <c r="K77" s="57">
        <f t="shared" si="39"/>
        <v>8.2200000000000006</v>
      </c>
      <c r="L77" s="57">
        <f t="shared" si="40"/>
        <v>11.3</v>
      </c>
      <c r="M77" s="57">
        <f t="shared" si="41"/>
        <v>13.43</v>
      </c>
      <c r="N77" s="57">
        <f t="shared" si="42"/>
        <v>17.45</v>
      </c>
      <c r="O77" s="57">
        <f t="shared" si="43"/>
        <v>72.459999999999994</v>
      </c>
      <c r="P77" s="92">
        <v>527</v>
      </c>
    </row>
    <row r="78" spans="1:16" s="5" customFormat="1" x14ac:dyDescent="0.2">
      <c r="A78" s="54">
        <v>9529</v>
      </c>
      <c r="B78" s="81"/>
      <c r="C78" s="81"/>
      <c r="D78" s="82"/>
      <c r="E78" s="82"/>
      <c r="F78" s="56">
        <f t="shared" si="34"/>
        <v>2.29</v>
      </c>
      <c r="G78" s="56">
        <f t="shared" si="35"/>
        <v>2.8</v>
      </c>
      <c r="H78" s="57">
        <f t="shared" si="36"/>
        <v>3.22</v>
      </c>
      <c r="I78" s="57">
        <f t="shared" si="37"/>
        <v>3.95</v>
      </c>
      <c r="J78" s="57">
        <f t="shared" si="38"/>
        <v>5.35</v>
      </c>
      <c r="K78" s="57">
        <f t="shared" si="39"/>
        <v>8.2100000000000009</v>
      </c>
      <c r="L78" s="57">
        <f t="shared" si="40"/>
        <v>11.28</v>
      </c>
      <c r="M78" s="57">
        <f t="shared" si="41"/>
        <v>13.41</v>
      </c>
      <c r="N78" s="57">
        <f t="shared" si="42"/>
        <v>17.420000000000002</v>
      </c>
      <c r="O78" s="57">
        <f t="shared" si="43"/>
        <v>72.33</v>
      </c>
      <c r="P78" s="92">
        <v>526</v>
      </c>
    </row>
    <row r="79" spans="1:16" s="5" customFormat="1" x14ac:dyDescent="0.2">
      <c r="A79" s="54">
        <v>9557</v>
      </c>
      <c r="B79" s="81"/>
      <c r="C79" s="81"/>
      <c r="D79" s="82"/>
      <c r="E79" s="82"/>
      <c r="F79" s="56">
        <f t="shared" si="34"/>
        <v>2.27</v>
      </c>
      <c r="G79" s="56">
        <f t="shared" si="35"/>
        <v>2.78</v>
      </c>
      <c r="H79" s="57">
        <f t="shared" si="36"/>
        <v>3.19</v>
      </c>
      <c r="I79" s="57">
        <f t="shared" si="37"/>
        <v>3.91</v>
      </c>
      <c r="J79" s="57">
        <f t="shared" si="38"/>
        <v>5.3</v>
      </c>
      <c r="K79" s="57">
        <f t="shared" si="39"/>
        <v>8.1300000000000008</v>
      </c>
      <c r="L79" s="57">
        <f t="shared" si="40"/>
        <v>11.17</v>
      </c>
      <c r="M79" s="57">
        <f t="shared" si="41"/>
        <v>13.28</v>
      </c>
      <c r="N79" s="57">
        <f t="shared" si="42"/>
        <v>17.260000000000002</v>
      </c>
      <c r="O79" s="57">
        <f t="shared" si="43"/>
        <v>71.64</v>
      </c>
      <c r="P79" s="92">
        <v>521</v>
      </c>
    </row>
    <row r="80" spans="1:16" s="5" customFormat="1" x14ac:dyDescent="0.2">
      <c r="A80" s="54">
        <v>9588</v>
      </c>
      <c r="B80" s="81"/>
      <c r="C80" s="81"/>
      <c r="D80" s="82"/>
      <c r="E80" s="82"/>
      <c r="F80" s="56">
        <f t="shared" si="34"/>
        <v>2.2999999999999998</v>
      </c>
      <c r="G80" s="56">
        <f t="shared" si="35"/>
        <v>2.82</v>
      </c>
      <c r="H80" s="57">
        <f t="shared" si="36"/>
        <v>3.24</v>
      </c>
      <c r="I80" s="57">
        <f t="shared" si="37"/>
        <v>3.97</v>
      </c>
      <c r="J80" s="57">
        <f t="shared" si="38"/>
        <v>5.38</v>
      </c>
      <c r="K80" s="57">
        <f t="shared" si="39"/>
        <v>8.25</v>
      </c>
      <c r="L80" s="57">
        <f t="shared" si="40"/>
        <v>11.34</v>
      </c>
      <c r="M80" s="57">
        <f t="shared" si="41"/>
        <v>13.48</v>
      </c>
      <c r="N80" s="57">
        <f t="shared" si="42"/>
        <v>17.52</v>
      </c>
      <c r="O80" s="57">
        <f t="shared" si="43"/>
        <v>72.739999999999995</v>
      </c>
      <c r="P80" s="92">
        <v>529</v>
      </c>
    </row>
    <row r="81" spans="1:16" s="5" customFormat="1" x14ac:dyDescent="0.2">
      <c r="A81" s="54">
        <v>9618</v>
      </c>
      <c r="B81" s="81"/>
      <c r="C81" s="81"/>
      <c r="D81" s="82"/>
      <c r="E81" s="82"/>
      <c r="F81" s="56">
        <f t="shared" si="34"/>
        <v>2.4300000000000002</v>
      </c>
      <c r="G81" s="56">
        <f t="shared" si="35"/>
        <v>2.97</v>
      </c>
      <c r="H81" s="57">
        <f t="shared" si="36"/>
        <v>3.41</v>
      </c>
      <c r="I81" s="57">
        <f t="shared" si="37"/>
        <v>4.1900000000000004</v>
      </c>
      <c r="J81" s="57">
        <f t="shared" si="38"/>
        <v>5.67</v>
      </c>
      <c r="K81" s="57">
        <f t="shared" si="39"/>
        <v>8.6999999999999993</v>
      </c>
      <c r="L81" s="57">
        <f t="shared" si="40"/>
        <v>11.96</v>
      </c>
      <c r="M81" s="57">
        <f t="shared" si="41"/>
        <v>14.22</v>
      </c>
      <c r="N81" s="57">
        <f t="shared" si="42"/>
        <v>18.48</v>
      </c>
      <c r="O81" s="57">
        <f t="shared" si="43"/>
        <v>76.73</v>
      </c>
      <c r="P81" s="92">
        <v>558</v>
      </c>
    </row>
    <row r="82" spans="1:16" s="5" customFormat="1" x14ac:dyDescent="0.2">
      <c r="A82" s="54">
        <v>9649</v>
      </c>
      <c r="B82" s="81"/>
      <c r="C82" s="81"/>
      <c r="D82" s="82"/>
      <c r="E82" s="82"/>
      <c r="F82" s="56">
        <f t="shared" si="34"/>
        <v>2.52</v>
      </c>
      <c r="G82" s="56">
        <f t="shared" si="35"/>
        <v>3.09</v>
      </c>
      <c r="H82" s="57">
        <f t="shared" si="36"/>
        <v>3.54</v>
      </c>
      <c r="I82" s="57">
        <f t="shared" si="37"/>
        <v>4.3499999999999996</v>
      </c>
      <c r="J82" s="57">
        <f t="shared" si="38"/>
        <v>5.88</v>
      </c>
      <c r="K82" s="57">
        <f t="shared" si="39"/>
        <v>9.0299999999999994</v>
      </c>
      <c r="L82" s="57">
        <f t="shared" si="40"/>
        <v>12.41</v>
      </c>
      <c r="M82" s="57">
        <f t="shared" si="41"/>
        <v>14.76</v>
      </c>
      <c r="N82" s="57">
        <f t="shared" si="42"/>
        <v>19.18</v>
      </c>
      <c r="O82" s="57">
        <f t="shared" si="43"/>
        <v>79.61</v>
      </c>
      <c r="P82" s="92">
        <v>579</v>
      </c>
    </row>
    <row r="83" spans="1:16" s="5" customFormat="1" x14ac:dyDescent="0.2">
      <c r="A83" s="54">
        <v>9679</v>
      </c>
      <c r="B83" s="81"/>
      <c r="C83" s="81"/>
      <c r="D83" s="82"/>
      <c r="E83" s="82"/>
      <c r="F83" s="56">
        <f t="shared" si="34"/>
        <v>2.77</v>
      </c>
      <c r="G83" s="56">
        <f t="shared" si="35"/>
        <v>3.4</v>
      </c>
      <c r="H83" s="57">
        <f t="shared" si="36"/>
        <v>3.9</v>
      </c>
      <c r="I83" s="57">
        <f t="shared" si="37"/>
        <v>4.78</v>
      </c>
      <c r="J83" s="57">
        <f t="shared" si="38"/>
        <v>6.47</v>
      </c>
      <c r="K83" s="57">
        <f t="shared" si="39"/>
        <v>9.94</v>
      </c>
      <c r="L83" s="57">
        <f t="shared" si="40"/>
        <v>13.66</v>
      </c>
      <c r="M83" s="57">
        <f t="shared" si="41"/>
        <v>16.239999999999998</v>
      </c>
      <c r="N83" s="57">
        <f t="shared" si="42"/>
        <v>21.1</v>
      </c>
      <c r="O83" s="57">
        <f t="shared" si="43"/>
        <v>87.59</v>
      </c>
      <c r="P83" s="92">
        <v>637</v>
      </c>
    </row>
    <row r="84" spans="1:16" s="5" customFormat="1" x14ac:dyDescent="0.2">
      <c r="A84" s="54">
        <v>9710</v>
      </c>
      <c r="B84" s="81"/>
      <c r="C84" s="81"/>
      <c r="D84" s="82"/>
      <c r="E84" s="82"/>
      <c r="F84" s="56">
        <f t="shared" si="34"/>
        <v>2.96</v>
      </c>
      <c r="G84" s="56">
        <f t="shared" si="35"/>
        <v>3.63</v>
      </c>
      <c r="H84" s="57">
        <f t="shared" si="36"/>
        <v>4.17</v>
      </c>
      <c r="I84" s="57">
        <f t="shared" si="37"/>
        <v>5.1100000000000003</v>
      </c>
      <c r="J84" s="57">
        <f t="shared" si="38"/>
        <v>6.92</v>
      </c>
      <c r="K84" s="57">
        <f t="shared" si="39"/>
        <v>10.62</v>
      </c>
      <c r="L84" s="57">
        <f t="shared" si="40"/>
        <v>14.6</v>
      </c>
      <c r="M84" s="57">
        <f t="shared" si="41"/>
        <v>17.36</v>
      </c>
      <c r="N84" s="57">
        <f t="shared" si="42"/>
        <v>22.55</v>
      </c>
      <c r="O84" s="57">
        <f t="shared" si="43"/>
        <v>93.64</v>
      </c>
      <c r="P84" s="92">
        <v>681</v>
      </c>
    </row>
    <row r="85" spans="1:16" s="5" customFormat="1" x14ac:dyDescent="0.2">
      <c r="A85" s="54">
        <v>9741</v>
      </c>
      <c r="B85" s="81"/>
      <c r="C85" s="81"/>
      <c r="D85" s="82"/>
      <c r="E85" s="82"/>
      <c r="F85" s="56">
        <f t="shared" si="34"/>
        <v>2.98</v>
      </c>
      <c r="G85" s="56">
        <f t="shared" si="35"/>
        <v>3.65</v>
      </c>
      <c r="H85" s="57">
        <f t="shared" si="36"/>
        <v>4.1900000000000004</v>
      </c>
      <c r="I85" s="57">
        <f t="shared" si="37"/>
        <v>5.14</v>
      </c>
      <c r="J85" s="57">
        <f t="shared" si="38"/>
        <v>6.95</v>
      </c>
      <c r="K85" s="57">
        <f t="shared" si="39"/>
        <v>10.67</v>
      </c>
      <c r="L85" s="57">
        <f t="shared" si="40"/>
        <v>14.66</v>
      </c>
      <c r="M85" s="57">
        <f t="shared" si="41"/>
        <v>17.440000000000001</v>
      </c>
      <c r="N85" s="57">
        <f t="shared" si="42"/>
        <v>22.65</v>
      </c>
      <c r="O85" s="57">
        <f t="shared" si="43"/>
        <v>94.05</v>
      </c>
      <c r="P85" s="92">
        <v>684</v>
      </c>
    </row>
    <row r="86" spans="1:16" s="5" customFormat="1" x14ac:dyDescent="0.2">
      <c r="A86" s="54">
        <v>9771</v>
      </c>
      <c r="B86" s="81"/>
      <c r="C86" s="81"/>
      <c r="D86" s="82"/>
      <c r="E86" s="82"/>
      <c r="F86" s="56">
        <f t="shared" si="34"/>
        <v>3.07</v>
      </c>
      <c r="G86" s="56">
        <f t="shared" si="35"/>
        <v>3.76</v>
      </c>
      <c r="H86" s="57">
        <f t="shared" ref="H86:H101" si="44">P86*0.00612</f>
        <v>4.3099999999999996</v>
      </c>
      <c r="I86" s="57">
        <f t="shared" ref="I86:I101" si="45">P86*0.00751</f>
        <v>5.29</v>
      </c>
      <c r="J86" s="57">
        <f t="shared" ref="J86:J101" si="46">P86*0.010164</f>
        <v>7.17</v>
      </c>
      <c r="K86" s="57">
        <f t="shared" ref="K86:K101" si="47">P86*0.0156</f>
        <v>11</v>
      </c>
      <c r="L86" s="57">
        <f t="shared" ref="L86:L101" si="48">P86*0.02144</f>
        <v>15.12</v>
      </c>
      <c r="M86" s="57">
        <f t="shared" ref="M86:M101" si="49">P86*0.02549</f>
        <v>17.97</v>
      </c>
      <c r="N86" s="57">
        <f t="shared" ref="N86:N101" si="50">P86*0.03312</f>
        <v>23.35</v>
      </c>
      <c r="O86" s="57">
        <f t="shared" ref="O86:O101" si="51">P86*0.1375</f>
        <v>96.94</v>
      </c>
      <c r="P86" s="92">
        <v>705</v>
      </c>
    </row>
    <row r="87" spans="1:16" s="5" customFormat="1" x14ac:dyDescent="0.2">
      <c r="A87" s="54">
        <v>9802</v>
      </c>
      <c r="B87" s="81"/>
      <c r="C87" s="81"/>
      <c r="D87" s="82"/>
      <c r="E87" s="82"/>
      <c r="F87" s="56">
        <f t="shared" si="34"/>
        <v>3.18</v>
      </c>
      <c r="G87" s="56">
        <f t="shared" si="35"/>
        <v>3.89</v>
      </c>
      <c r="H87" s="57">
        <f t="shared" si="44"/>
        <v>4.47</v>
      </c>
      <c r="I87" s="57">
        <f t="shared" si="45"/>
        <v>5.48</v>
      </c>
      <c r="J87" s="57">
        <f t="shared" si="46"/>
        <v>7.42</v>
      </c>
      <c r="K87" s="57">
        <f t="shared" si="47"/>
        <v>11.39</v>
      </c>
      <c r="L87" s="57">
        <f t="shared" si="48"/>
        <v>15.65</v>
      </c>
      <c r="M87" s="57">
        <f t="shared" si="49"/>
        <v>18.61</v>
      </c>
      <c r="N87" s="57">
        <f t="shared" si="50"/>
        <v>24.18</v>
      </c>
      <c r="O87" s="57">
        <f t="shared" si="51"/>
        <v>100.38</v>
      </c>
      <c r="P87" s="92">
        <v>730</v>
      </c>
    </row>
    <row r="88" spans="1:16" s="5" customFormat="1" x14ac:dyDescent="0.2">
      <c r="A88" s="54">
        <v>9832</v>
      </c>
      <c r="B88" s="81"/>
      <c r="C88" s="81"/>
      <c r="D88" s="82"/>
      <c r="E88" s="82"/>
      <c r="F88" s="56">
        <f t="shared" si="34"/>
        <v>3.22</v>
      </c>
      <c r="G88" s="56">
        <f t="shared" si="35"/>
        <v>3.95</v>
      </c>
      <c r="H88" s="57">
        <f t="shared" si="44"/>
        <v>4.53</v>
      </c>
      <c r="I88" s="57">
        <f t="shared" si="45"/>
        <v>5.56</v>
      </c>
      <c r="J88" s="57">
        <f t="shared" si="46"/>
        <v>7.53</v>
      </c>
      <c r="K88" s="57">
        <f t="shared" si="47"/>
        <v>11.56</v>
      </c>
      <c r="L88" s="57">
        <f t="shared" si="48"/>
        <v>15.89</v>
      </c>
      <c r="M88" s="57">
        <f t="shared" si="49"/>
        <v>18.89</v>
      </c>
      <c r="N88" s="57">
        <f t="shared" si="50"/>
        <v>24.54</v>
      </c>
      <c r="O88" s="57">
        <f t="shared" si="51"/>
        <v>101.89</v>
      </c>
      <c r="P88" s="92">
        <v>741</v>
      </c>
    </row>
    <row r="89" spans="1:16" s="5" customFormat="1" x14ac:dyDescent="0.2">
      <c r="A89" s="54">
        <v>9863</v>
      </c>
      <c r="B89" s="81"/>
      <c r="C89" s="81"/>
      <c r="D89" s="82"/>
      <c r="E89" s="82"/>
      <c r="F89" s="56">
        <f t="shared" si="34"/>
        <v>3.28</v>
      </c>
      <c r="G89" s="56">
        <f t="shared" si="35"/>
        <v>4.0199999999999996</v>
      </c>
      <c r="H89" s="57">
        <f t="shared" si="44"/>
        <v>4.62</v>
      </c>
      <c r="I89" s="57">
        <f t="shared" si="45"/>
        <v>5.67</v>
      </c>
      <c r="J89" s="57">
        <f t="shared" si="46"/>
        <v>7.67</v>
      </c>
      <c r="K89" s="57">
        <f t="shared" si="47"/>
        <v>11.78</v>
      </c>
      <c r="L89" s="57">
        <f t="shared" si="48"/>
        <v>16.190000000000001</v>
      </c>
      <c r="M89" s="57">
        <f t="shared" si="49"/>
        <v>19.239999999999998</v>
      </c>
      <c r="N89" s="57">
        <f t="shared" si="50"/>
        <v>25.01</v>
      </c>
      <c r="O89" s="57">
        <f t="shared" si="51"/>
        <v>103.81</v>
      </c>
      <c r="P89" s="92">
        <v>755</v>
      </c>
    </row>
    <row r="90" spans="1:16" s="5" customFormat="1" x14ac:dyDescent="0.2">
      <c r="A90" s="54">
        <v>9894</v>
      </c>
      <c r="B90" s="81"/>
      <c r="C90" s="81"/>
      <c r="D90" s="82"/>
      <c r="E90" s="82"/>
      <c r="F90" s="56">
        <f t="shared" si="34"/>
        <v>3.35</v>
      </c>
      <c r="G90" s="56">
        <f t="shared" si="35"/>
        <v>4.0999999999999996</v>
      </c>
      <c r="H90" s="57">
        <f t="shared" si="44"/>
        <v>4.71</v>
      </c>
      <c r="I90" s="57">
        <f t="shared" si="45"/>
        <v>5.78</v>
      </c>
      <c r="J90" s="57">
        <f t="shared" si="46"/>
        <v>7.83</v>
      </c>
      <c r="K90" s="57">
        <f t="shared" si="47"/>
        <v>12.01</v>
      </c>
      <c r="L90" s="57">
        <f t="shared" si="48"/>
        <v>16.510000000000002</v>
      </c>
      <c r="M90" s="57">
        <f t="shared" si="49"/>
        <v>19.63</v>
      </c>
      <c r="N90" s="57">
        <f t="shared" si="50"/>
        <v>25.5</v>
      </c>
      <c r="O90" s="57">
        <f t="shared" si="51"/>
        <v>105.88</v>
      </c>
      <c r="P90" s="92">
        <v>770</v>
      </c>
    </row>
    <row r="91" spans="1:16" s="5" customFormat="1" x14ac:dyDescent="0.2">
      <c r="A91" s="54">
        <v>9922</v>
      </c>
      <c r="B91" s="81"/>
      <c r="C91" s="81"/>
      <c r="D91" s="82"/>
      <c r="E91" s="82"/>
      <c r="F91" s="56">
        <f t="shared" si="34"/>
        <v>3.35</v>
      </c>
      <c r="G91" s="56">
        <f t="shared" si="35"/>
        <v>4.1100000000000003</v>
      </c>
      <c r="H91" s="57">
        <f t="shared" si="44"/>
        <v>4.72</v>
      </c>
      <c r="I91" s="57">
        <f t="shared" si="45"/>
        <v>5.79</v>
      </c>
      <c r="J91" s="57">
        <f t="shared" si="46"/>
        <v>7.84</v>
      </c>
      <c r="K91" s="57">
        <f t="shared" si="47"/>
        <v>12.03</v>
      </c>
      <c r="L91" s="57">
        <f t="shared" si="48"/>
        <v>16.53</v>
      </c>
      <c r="M91" s="57">
        <f t="shared" si="49"/>
        <v>19.649999999999999</v>
      </c>
      <c r="N91" s="57">
        <f t="shared" si="50"/>
        <v>25.54</v>
      </c>
      <c r="O91" s="57">
        <f t="shared" si="51"/>
        <v>106.01</v>
      </c>
      <c r="P91" s="92">
        <v>771</v>
      </c>
    </row>
    <row r="92" spans="1:16" s="5" customFormat="1" x14ac:dyDescent="0.2">
      <c r="A92" s="54">
        <v>9953</v>
      </c>
      <c r="B92" s="81"/>
      <c r="C92" s="81"/>
      <c r="D92" s="82"/>
      <c r="E92" s="82"/>
      <c r="F92" s="56">
        <f t="shared" si="34"/>
        <v>3.37</v>
      </c>
      <c r="G92" s="56">
        <f t="shared" si="35"/>
        <v>4.13</v>
      </c>
      <c r="H92" s="57">
        <f t="shared" si="44"/>
        <v>4.74</v>
      </c>
      <c r="I92" s="57">
        <f t="shared" si="45"/>
        <v>5.81</v>
      </c>
      <c r="J92" s="57">
        <f t="shared" si="46"/>
        <v>7.87</v>
      </c>
      <c r="K92" s="57">
        <f t="shared" si="47"/>
        <v>12.07</v>
      </c>
      <c r="L92" s="57">
        <f t="shared" si="48"/>
        <v>16.59</v>
      </c>
      <c r="M92" s="57">
        <f t="shared" si="49"/>
        <v>19.73</v>
      </c>
      <c r="N92" s="57">
        <f t="shared" si="50"/>
        <v>25.63</v>
      </c>
      <c r="O92" s="57">
        <f t="shared" si="51"/>
        <v>106.43</v>
      </c>
      <c r="P92" s="92">
        <v>774</v>
      </c>
    </row>
    <row r="93" spans="1:16" s="5" customFormat="1" x14ac:dyDescent="0.2">
      <c r="A93" s="54">
        <v>9983</v>
      </c>
      <c r="B93" s="81"/>
      <c r="C93" s="81"/>
      <c r="D93" s="82"/>
      <c r="E93" s="82"/>
      <c r="F93" s="56">
        <f t="shared" si="34"/>
        <v>3.38</v>
      </c>
      <c r="G93" s="56">
        <f t="shared" si="35"/>
        <v>4.1399999999999997</v>
      </c>
      <c r="H93" s="57">
        <f t="shared" si="44"/>
        <v>4.75</v>
      </c>
      <c r="I93" s="57">
        <f t="shared" si="45"/>
        <v>5.83</v>
      </c>
      <c r="J93" s="57">
        <f t="shared" si="46"/>
        <v>7.89</v>
      </c>
      <c r="K93" s="57">
        <f t="shared" si="47"/>
        <v>12.11</v>
      </c>
      <c r="L93" s="57">
        <f t="shared" si="48"/>
        <v>16.64</v>
      </c>
      <c r="M93" s="57">
        <f t="shared" si="49"/>
        <v>19.78</v>
      </c>
      <c r="N93" s="57">
        <f t="shared" si="50"/>
        <v>25.7</v>
      </c>
      <c r="O93" s="57">
        <f t="shared" si="51"/>
        <v>106.7</v>
      </c>
      <c r="P93" s="92">
        <v>776</v>
      </c>
    </row>
    <row r="94" spans="1:16" s="5" customFormat="1" x14ac:dyDescent="0.2">
      <c r="A94" s="54">
        <v>10014</v>
      </c>
      <c r="B94" s="81"/>
      <c r="C94" s="81"/>
      <c r="D94" s="82"/>
      <c r="E94" s="82"/>
      <c r="F94" s="56">
        <f t="shared" si="34"/>
        <v>3.41</v>
      </c>
      <c r="G94" s="56">
        <f t="shared" si="35"/>
        <v>4.18</v>
      </c>
      <c r="H94" s="57">
        <f t="shared" si="44"/>
        <v>4.8</v>
      </c>
      <c r="I94" s="57">
        <f t="shared" si="45"/>
        <v>5.9</v>
      </c>
      <c r="J94" s="57">
        <f t="shared" si="46"/>
        <v>7.98</v>
      </c>
      <c r="K94" s="57">
        <f t="shared" si="47"/>
        <v>12.25</v>
      </c>
      <c r="L94" s="57">
        <f t="shared" si="48"/>
        <v>16.829999999999998</v>
      </c>
      <c r="M94" s="57">
        <f t="shared" si="49"/>
        <v>20.010000000000002</v>
      </c>
      <c r="N94" s="57">
        <f t="shared" si="50"/>
        <v>26</v>
      </c>
      <c r="O94" s="57">
        <f t="shared" si="51"/>
        <v>107.94</v>
      </c>
      <c r="P94" s="92">
        <v>785</v>
      </c>
    </row>
    <row r="95" spans="1:16" s="5" customFormat="1" x14ac:dyDescent="0.2">
      <c r="A95" s="54">
        <v>10044</v>
      </c>
      <c r="B95" s="81"/>
      <c r="C95" s="81"/>
      <c r="D95" s="82"/>
      <c r="E95" s="82"/>
      <c r="F95" s="56">
        <f t="shared" si="34"/>
        <v>3.44</v>
      </c>
      <c r="G95" s="56">
        <f t="shared" si="35"/>
        <v>4.21</v>
      </c>
      <c r="H95" s="57">
        <f t="shared" si="44"/>
        <v>4.83</v>
      </c>
      <c r="I95" s="57">
        <f t="shared" si="45"/>
        <v>5.93</v>
      </c>
      <c r="J95" s="57">
        <f t="shared" si="46"/>
        <v>8.0299999999999994</v>
      </c>
      <c r="K95" s="57">
        <f t="shared" si="47"/>
        <v>12.32</v>
      </c>
      <c r="L95" s="57">
        <f t="shared" si="48"/>
        <v>16.940000000000001</v>
      </c>
      <c r="M95" s="57">
        <f t="shared" si="49"/>
        <v>20.14</v>
      </c>
      <c r="N95" s="57">
        <f t="shared" si="50"/>
        <v>26.16</v>
      </c>
      <c r="O95" s="57">
        <f t="shared" si="51"/>
        <v>108.63</v>
      </c>
      <c r="P95" s="92">
        <v>790</v>
      </c>
    </row>
    <row r="96" spans="1:16" s="5" customFormat="1" x14ac:dyDescent="0.2">
      <c r="A96" s="54">
        <v>10075</v>
      </c>
      <c r="B96" s="81"/>
      <c r="C96" s="81"/>
      <c r="D96" s="82"/>
      <c r="E96" s="82"/>
      <c r="F96" s="56">
        <f t="shared" si="34"/>
        <v>3.42</v>
      </c>
      <c r="G96" s="56">
        <f t="shared" si="35"/>
        <v>4.1900000000000004</v>
      </c>
      <c r="H96" s="57">
        <f t="shared" si="44"/>
        <v>4.82</v>
      </c>
      <c r="I96" s="57">
        <f t="shared" si="45"/>
        <v>5.91</v>
      </c>
      <c r="J96" s="57">
        <f t="shared" si="46"/>
        <v>8</v>
      </c>
      <c r="K96" s="57">
        <f t="shared" si="47"/>
        <v>12.28</v>
      </c>
      <c r="L96" s="57">
        <f t="shared" si="48"/>
        <v>16.87</v>
      </c>
      <c r="M96" s="57">
        <f t="shared" si="49"/>
        <v>20.059999999999999</v>
      </c>
      <c r="N96" s="57">
        <f t="shared" si="50"/>
        <v>26.07</v>
      </c>
      <c r="O96" s="57">
        <f t="shared" si="51"/>
        <v>108.21</v>
      </c>
      <c r="P96" s="92">
        <v>787</v>
      </c>
    </row>
    <row r="97" spans="1:16" s="5" customFormat="1" x14ac:dyDescent="0.2">
      <c r="A97" s="54">
        <v>10106</v>
      </c>
      <c r="B97" s="81"/>
      <c r="C97" s="81"/>
      <c r="D97" s="82"/>
      <c r="E97" s="82"/>
      <c r="F97" s="56">
        <f t="shared" si="34"/>
        <v>3.45</v>
      </c>
      <c r="G97" s="56">
        <f t="shared" si="35"/>
        <v>4.2300000000000004</v>
      </c>
      <c r="H97" s="57">
        <f t="shared" si="44"/>
        <v>4.8600000000000003</v>
      </c>
      <c r="I97" s="57">
        <f t="shared" si="45"/>
        <v>5.96</v>
      </c>
      <c r="J97" s="57">
        <f t="shared" si="46"/>
        <v>8.07</v>
      </c>
      <c r="K97" s="57">
        <f t="shared" si="47"/>
        <v>12.39</v>
      </c>
      <c r="L97" s="57">
        <f t="shared" si="48"/>
        <v>17.02</v>
      </c>
      <c r="M97" s="57">
        <f t="shared" si="49"/>
        <v>20.239999999999998</v>
      </c>
      <c r="N97" s="57">
        <f t="shared" si="50"/>
        <v>26.3</v>
      </c>
      <c r="O97" s="57">
        <f t="shared" si="51"/>
        <v>109.18</v>
      </c>
      <c r="P97" s="92">
        <v>794</v>
      </c>
    </row>
    <row r="98" spans="1:16" s="5" customFormat="1" x14ac:dyDescent="0.2">
      <c r="A98" s="54">
        <v>10136</v>
      </c>
      <c r="B98" s="81"/>
      <c r="C98" s="81"/>
      <c r="D98" s="82"/>
      <c r="E98" s="82"/>
      <c r="F98" s="56">
        <f t="shared" si="34"/>
        <v>3.5</v>
      </c>
      <c r="G98" s="56">
        <f t="shared" si="35"/>
        <v>4.29</v>
      </c>
      <c r="H98" s="57">
        <f t="shared" si="44"/>
        <v>4.92</v>
      </c>
      <c r="I98" s="57">
        <f t="shared" si="45"/>
        <v>6.04</v>
      </c>
      <c r="J98" s="57">
        <f t="shared" si="46"/>
        <v>8.17</v>
      </c>
      <c r="K98" s="57">
        <f t="shared" si="47"/>
        <v>12.54</v>
      </c>
      <c r="L98" s="57">
        <f t="shared" si="48"/>
        <v>17.239999999999998</v>
      </c>
      <c r="M98" s="57">
        <f t="shared" si="49"/>
        <v>20.49</v>
      </c>
      <c r="N98" s="57">
        <f t="shared" si="50"/>
        <v>26.63</v>
      </c>
      <c r="O98" s="57">
        <f t="shared" si="51"/>
        <v>110.55</v>
      </c>
      <c r="P98" s="92">
        <v>804</v>
      </c>
    </row>
    <row r="99" spans="1:16" s="5" customFormat="1" x14ac:dyDescent="0.2">
      <c r="A99" s="54">
        <v>10167</v>
      </c>
      <c r="B99" s="81"/>
      <c r="C99" s="81"/>
      <c r="D99" s="82"/>
      <c r="E99" s="82"/>
      <c r="F99" s="56">
        <f t="shared" si="34"/>
        <v>3.52</v>
      </c>
      <c r="G99" s="56">
        <f t="shared" si="35"/>
        <v>4.3099999999999996</v>
      </c>
      <c r="H99" s="57">
        <f t="shared" si="44"/>
        <v>4.95</v>
      </c>
      <c r="I99" s="57">
        <f t="shared" si="45"/>
        <v>6.08</v>
      </c>
      <c r="J99" s="57">
        <f t="shared" si="46"/>
        <v>8.2200000000000006</v>
      </c>
      <c r="K99" s="57">
        <f t="shared" si="47"/>
        <v>12.62</v>
      </c>
      <c r="L99" s="57">
        <f t="shared" si="48"/>
        <v>17.34</v>
      </c>
      <c r="M99" s="57">
        <f t="shared" si="49"/>
        <v>20.62</v>
      </c>
      <c r="N99" s="57">
        <f t="shared" si="50"/>
        <v>26.79</v>
      </c>
      <c r="O99" s="57">
        <f t="shared" si="51"/>
        <v>111.24</v>
      </c>
      <c r="P99" s="92">
        <v>809</v>
      </c>
    </row>
    <row r="100" spans="1:16" s="5" customFormat="1" x14ac:dyDescent="0.2">
      <c r="A100" s="54">
        <v>10197</v>
      </c>
      <c r="B100" s="81"/>
      <c r="C100" s="81"/>
      <c r="D100" s="82"/>
      <c r="E100" s="82"/>
      <c r="F100" s="56">
        <f t="shared" si="34"/>
        <v>3.53</v>
      </c>
      <c r="G100" s="56">
        <f t="shared" si="35"/>
        <v>4.33</v>
      </c>
      <c r="H100" s="57">
        <f t="shared" si="44"/>
        <v>4.97</v>
      </c>
      <c r="I100" s="57">
        <f t="shared" si="45"/>
        <v>6.1</v>
      </c>
      <c r="J100" s="57">
        <f t="shared" si="46"/>
        <v>8.25</v>
      </c>
      <c r="K100" s="57">
        <f t="shared" si="47"/>
        <v>12.67</v>
      </c>
      <c r="L100" s="57">
        <f t="shared" si="48"/>
        <v>17.41</v>
      </c>
      <c r="M100" s="57">
        <f t="shared" si="49"/>
        <v>20.7</v>
      </c>
      <c r="N100" s="57">
        <f t="shared" si="50"/>
        <v>26.89</v>
      </c>
      <c r="O100" s="57">
        <f t="shared" si="51"/>
        <v>111.65</v>
      </c>
      <c r="P100" s="92">
        <v>812</v>
      </c>
    </row>
    <row r="101" spans="1:16" s="5" customFormat="1" x14ac:dyDescent="0.2">
      <c r="A101" s="54">
        <v>10228</v>
      </c>
      <c r="B101" s="81"/>
      <c r="C101" s="81"/>
      <c r="D101" s="82"/>
      <c r="E101" s="82"/>
      <c r="F101" s="56">
        <f t="shared" si="34"/>
        <v>3.54</v>
      </c>
      <c r="G101" s="56">
        <f t="shared" si="35"/>
        <v>4.33</v>
      </c>
      <c r="H101" s="57">
        <f t="shared" si="44"/>
        <v>4.9800000000000004</v>
      </c>
      <c r="I101" s="57">
        <f t="shared" si="45"/>
        <v>6.11</v>
      </c>
      <c r="J101" s="57">
        <f t="shared" si="46"/>
        <v>8.26</v>
      </c>
      <c r="K101" s="57">
        <f t="shared" si="47"/>
        <v>12.68</v>
      </c>
      <c r="L101" s="57">
        <f t="shared" si="48"/>
        <v>17.43</v>
      </c>
      <c r="M101" s="57">
        <f t="shared" si="49"/>
        <v>20.72</v>
      </c>
      <c r="N101" s="57">
        <f t="shared" si="50"/>
        <v>26.93</v>
      </c>
      <c r="O101" s="57">
        <f t="shared" si="51"/>
        <v>111.79</v>
      </c>
      <c r="P101" s="92">
        <v>813</v>
      </c>
    </row>
    <row r="102" spans="1:16" s="5" customFormat="1" x14ac:dyDescent="0.2">
      <c r="A102" s="54">
        <v>10259</v>
      </c>
      <c r="B102" s="81"/>
      <c r="C102" s="81"/>
      <c r="D102" s="82"/>
      <c r="E102" s="82"/>
      <c r="F102" s="56">
        <f t="shared" si="34"/>
        <v>3.53</v>
      </c>
      <c r="G102" s="56">
        <f t="shared" si="35"/>
        <v>4.32</v>
      </c>
      <c r="H102" s="57">
        <f t="shared" ref="H102:H117" si="52">P102*0.00612</f>
        <v>4.96</v>
      </c>
      <c r="I102" s="57">
        <f t="shared" ref="I102:I117" si="53">P102*0.00751</f>
        <v>6.09</v>
      </c>
      <c r="J102" s="57">
        <f t="shared" ref="J102:J117" si="54">P102*0.010164</f>
        <v>8.24</v>
      </c>
      <c r="K102" s="57">
        <f t="shared" ref="K102:K117" si="55">P102*0.0156</f>
        <v>12.65</v>
      </c>
      <c r="L102" s="57">
        <f t="shared" ref="L102:L117" si="56">P102*0.02144</f>
        <v>17.39</v>
      </c>
      <c r="M102" s="57">
        <f t="shared" ref="M102:M117" si="57">P102*0.02549</f>
        <v>20.67</v>
      </c>
      <c r="N102" s="57">
        <f t="shared" ref="N102:N117" si="58">P102*0.03312</f>
        <v>26.86</v>
      </c>
      <c r="O102" s="57">
        <f t="shared" ref="O102:O117" si="59">P102*0.1375</f>
        <v>111.51</v>
      </c>
      <c r="P102" s="92">
        <v>811</v>
      </c>
    </row>
    <row r="103" spans="1:16" s="5" customFormat="1" x14ac:dyDescent="0.2">
      <c r="A103" s="54">
        <v>10288</v>
      </c>
      <c r="B103" s="81"/>
      <c r="C103" s="81"/>
      <c r="D103" s="82"/>
      <c r="E103" s="82"/>
      <c r="F103" s="56">
        <f t="shared" si="34"/>
        <v>3.51</v>
      </c>
      <c r="G103" s="56">
        <f t="shared" si="35"/>
        <v>4.3</v>
      </c>
      <c r="H103" s="57">
        <f t="shared" si="52"/>
        <v>4.93</v>
      </c>
      <c r="I103" s="57">
        <f t="shared" si="53"/>
        <v>6.05</v>
      </c>
      <c r="J103" s="57">
        <f t="shared" si="54"/>
        <v>8.19</v>
      </c>
      <c r="K103" s="57">
        <f t="shared" si="55"/>
        <v>12.57</v>
      </c>
      <c r="L103" s="57">
        <f t="shared" si="56"/>
        <v>17.28</v>
      </c>
      <c r="M103" s="57">
        <f t="shared" si="57"/>
        <v>20.54</v>
      </c>
      <c r="N103" s="57">
        <f t="shared" si="58"/>
        <v>26.69</v>
      </c>
      <c r="O103" s="57">
        <f t="shared" si="59"/>
        <v>110.83</v>
      </c>
      <c r="P103" s="92">
        <v>806</v>
      </c>
    </row>
    <row r="104" spans="1:16" s="5" customFormat="1" x14ac:dyDescent="0.2">
      <c r="A104" s="54">
        <v>10319</v>
      </c>
      <c r="B104" s="81"/>
      <c r="C104" s="81"/>
      <c r="D104" s="82"/>
      <c r="E104" s="82"/>
      <c r="F104" s="56">
        <f t="shared" si="34"/>
        <v>3.51</v>
      </c>
      <c r="G104" s="56">
        <f t="shared" si="35"/>
        <v>4.3</v>
      </c>
      <c r="H104" s="57">
        <f t="shared" si="52"/>
        <v>4.9400000000000004</v>
      </c>
      <c r="I104" s="57">
        <f t="shared" si="53"/>
        <v>6.06</v>
      </c>
      <c r="J104" s="57">
        <f t="shared" si="54"/>
        <v>8.1999999999999993</v>
      </c>
      <c r="K104" s="57">
        <f t="shared" si="55"/>
        <v>12.59</v>
      </c>
      <c r="L104" s="57">
        <f t="shared" si="56"/>
        <v>17.3</v>
      </c>
      <c r="M104" s="57">
        <f t="shared" si="57"/>
        <v>20.57</v>
      </c>
      <c r="N104" s="57">
        <f t="shared" si="58"/>
        <v>26.73</v>
      </c>
      <c r="O104" s="57">
        <f t="shared" si="59"/>
        <v>110.96</v>
      </c>
      <c r="P104" s="92">
        <v>807</v>
      </c>
    </row>
    <row r="105" spans="1:16" s="5" customFormat="1" x14ac:dyDescent="0.2">
      <c r="A105" s="54">
        <v>10349</v>
      </c>
      <c r="B105" s="81"/>
      <c r="C105" s="81"/>
      <c r="D105" s="82"/>
      <c r="E105" s="82"/>
      <c r="F105" s="56">
        <f t="shared" si="34"/>
        <v>3.5</v>
      </c>
      <c r="G105" s="56">
        <f t="shared" si="35"/>
        <v>4.29</v>
      </c>
      <c r="H105" s="57">
        <f t="shared" si="52"/>
        <v>4.93</v>
      </c>
      <c r="I105" s="57">
        <f t="shared" si="53"/>
        <v>6.05</v>
      </c>
      <c r="J105" s="57">
        <f t="shared" si="54"/>
        <v>8.18</v>
      </c>
      <c r="K105" s="57">
        <f t="shared" si="55"/>
        <v>12.56</v>
      </c>
      <c r="L105" s="57">
        <f t="shared" si="56"/>
        <v>17.260000000000002</v>
      </c>
      <c r="M105" s="57">
        <f t="shared" si="57"/>
        <v>20.52</v>
      </c>
      <c r="N105" s="57">
        <f t="shared" si="58"/>
        <v>26.66</v>
      </c>
      <c r="O105" s="57">
        <f t="shared" si="59"/>
        <v>110.69</v>
      </c>
      <c r="P105" s="92">
        <v>805</v>
      </c>
    </row>
    <row r="106" spans="1:16" s="5" customFormat="1" x14ac:dyDescent="0.2">
      <c r="A106" s="54">
        <v>10380</v>
      </c>
      <c r="B106" s="81"/>
      <c r="C106" s="81"/>
      <c r="D106" s="82"/>
      <c r="E106" s="82"/>
      <c r="F106" s="56">
        <f t="shared" si="34"/>
        <v>3.53</v>
      </c>
      <c r="G106" s="56">
        <f t="shared" si="35"/>
        <v>4.32</v>
      </c>
      <c r="H106" s="57">
        <f t="shared" si="52"/>
        <v>4.96</v>
      </c>
      <c r="I106" s="57">
        <f t="shared" si="53"/>
        <v>6.09</v>
      </c>
      <c r="J106" s="57">
        <f t="shared" si="54"/>
        <v>8.24</v>
      </c>
      <c r="K106" s="57">
        <f t="shared" si="55"/>
        <v>12.65</v>
      </c>
      <c r="L106" s="57">
        <f t="shared" si="56"/>
        <v>17.39</v>
      </c>
      <c r="M106" s="57">
        <f t="shared" si="57"/>
        <v>20.67</v>
      </c>
      <c r="N106" s="57">
        <f t="shared" si="58"/>
        <v>26.86</v>
      </c>
      <c r="O106" s="57">
        <f t="shared" si="59"/>
        <v>111.51</v>
      </c>
      <c r="P106" s="92">
        <v>811</v>
      </c>
    </row>
    <row r="107" spans="1:16" s="5" customFormat="1" x14ac:dyDescent="0.2">
      <c r="A107" s="54">
        <v>10410</v>
      </c>
      <c r="B107" s="81"/>
      <c r="C107" s="81"/>
      <c r="D107" s="82"/>
      <c r="E107" s="82"/>
      <c r="F107" s="56">
        <f t="shared" si="34"/>
        <v>3.53</v>
      </c>
      <c r="G107" s="56">
        <f t="shared" si="35"/>
        <v>4.32</v>
      </c>
      <c r="H107" s="57">
        <f t="shared" si="52"/>
        <v>4.96</v>
      </c>
      <c r="I107" s="57">
        <f t="shared" si="53"/>
        <v>6.09</v>
      </c>
      <c r="J107" s="57">
        <f t="shared" si="54"/>
        <v>8.24</v>
      </c>
      <c r="K107" s="57">
        <f t="shared" si="55"/>
        <v>12.65</v>
      </c>
      <c r="L107" s="57">
        <f t="shared" si="56"/>
        <v>17.39</v>
      </c>
      <c r="M107" s="57">
        <f t="shared" si="57"/>
        <v>20.67</v>
      </c>
      <c r="N107" s="57">
        <f t="shared" si="58"/>
        <v>26.86</v>
      </c>
      <c r="O107" s="57">
        <f t="shared" si="59"/>
        <v>111.51</v>
      </c>
      <c r="P107" s="92">
        <v>811</v>
      </c>
    </row>
    <row r="108" spans="1:16" s="5" customFormat="1" x14ac:dyDescent="0.2">
      <c r="A108" s="54">
        <v>10441</v>
      </c>
      <c r="B108" s="81"/>
      <c r="C108" s="81"/>
      <c r="D108" s="82"/>
      <c r="E108" s="82"/>
      <c r="F108" s="56">
        <f t="shared" si="34"/>
        <v>3.56</v>
      </c>
      <c r="G108" s="56">
        <f t="shared" si="35"/>
        <v>4.37</v>
      </c>
      <c r="H108" s="57">
        <f t="shared" si="52"/>
        <v>5.01</v>
      </c>
      <c r="I108" s="57">
        <f t="shared" si="53"/>
        <v>6.15</v>
      </c>
      <c r="J108" s="57">
        <f t="shared" si="54"/>
        <v>8.32</v>
      </c>
      <c r="K108" s="57">
        <f t="shared" si="55"/>
        <v>12.78</v>
      </c>
      <c r="L108" s="57">
        <f t="shared" si="56"/>
        <v>17.559999999999999</v>
      </c>
      <c r="M108" s="57">
        <f t="shared" si="57"/>
        <v>20.88</v>
      </c>
      <c r="N108" s="57">
        <f t="shared" si="58"/>
        <v>27.13</v>
      </c>
      <c r="O108" s="57">
        <f t="shared" si="59"/>
        <v>112.61</v>
      </c>
      <c r="P108" s="92">
        <v>819</v>
      </c>
    </row>
    <row r="109" spans="1:16" s="5" customFormat="1" x14ac:dyDescent="0.2">
      <c r="A109" s="54">
        <v>10472</v>
      </c>
      <c r="B109" s="81"/>
      <c r="C109" s="81"/>
      <c r="D109" s="82"/>
      <c r="E109" s="82"/>
      <c r="F109" s="56">
        <f t="shared" si="34"/>
        <v>3.59</v>
      </c>
      <c r="G109" s="56">
        <f t="shared" si="35"/>
        <v>4.4000000000000004</v>
      </c>
      <c r="H109" s="57">
        <f t="shared" si="52"/>
        <v>5.05</v>
      </c>
      <c r="I109" s="57">
        <f t="shared" si="53"/>
        <v>6.2</v>
      </c>
      <c r="J109" s="57">
        <f t="shared" si="54"/>
        <v>8.39</v>
      </c>
      <c r="K109" s="57">
        <f t="shared" si="55"/>
        <v>12.87</v>
      </c>
      <c r="L109" s="57">
        <f t="shared" si="56"/>
        <v>17.690000000000001</v>
      </c>
      <c r="M109" s="57">
        <f t="shared" si="57"/>
        <v>21.03</v>
      </c>
      <c r="N109" s="57">
        <f t="shared" si="58"/>
        <v>27.32</v>
      </c>
      <c r="O109" s="57">
        <f t="shared" si="59"/>
        <v>113.44</v>
      </c>
      <c r="P109" s="92">
        <v>825</v>
      </c>
    </row>
    <row r="110" spans="1:16" s="5" customFormat="1" x14ac:dyDescent="0.2">
      <c r="A110" s="54">
        <v>10502</v>
      </c>
      <c r="B110" s="81"/>
      <c r="C110" s="81"/>
      <c r="D110" s="82"/>
      <c r="E110" s="82"/>
      <c r="F110" s="56">
        <f t="shared" si="34"/>
        <v>3.63</v>
      </c>
      <c r="G110" s="56">
        <f t="shared" si="35"/>
        <v>4.45</v>
      </c>
      <c r="H110" s="57">
        <f t="shared" si="52"/>
        <v>5.0999999999999996</v>
      </c>
      <c r="I110" s="57">
        <f t="shared" si="53"/>
        <v>6.26</v>
      </c>
      <c r="J110" s="57">
        <f t="shared" si="54"/>
        <v>8.48</v>
      </c>
      <c r="K110" s="57">
        <f t="shared" si="55"/>
        <v>13.01</v>
      </c>
      <c r="L110" s="57">
        <f t="shared" si="56"/>
        <v>17.88</v>
      </c>
      <c r="M110" s="57">
        <f t="shared" si="57"/>
        <v>21.26</v>
      </c>
      <c r="N110" s="57">
        <f t="shared" si="58"/>
        <v>27.62</v>
      </c>
      <c r="O110" s="57">
        <f t="shared" si="59"/>
        <v>114.68</v>
      </c>
      <c r="P110" s="92">
        <v>834</v>
      </c>
    </row>
    <row r="111" spans="1:16" s="5" customFormat="1" x14ac:dyDescent="0.2">
      <c r="A111" s="54">
        <v>10533</v>
      </c>
      <c r="B111" s="81"/>
      <c r="C111" s="81"/>
      <c r="D111" s="82"/>
      <c r="E111" s="82"/>
      <c r="F111" s="56">
        <f t="shared" si="34"/>
        <v>3.68</v>
      </c>
      <c r="G111" s="56">
        <f t="shared" si="35"/>
        <v>4.5</v>
      </c>
      <c r="H111" s="57">
        <f t="shared" si="52"/>
        <v>5.17</v>
      </c>
      <c r="I111" s="57">
        <f t="shared" si="53"/>
        <v>6.35</v>
      </c>
      <c r="J111" s="57">
        <f t="shared" si="54"/>
        <v>8.59</v>
      </c>
      <c r="K111" s="57">
        <f t="shared" si="55"/>
        <v>13.18</v>
      </c>
      <c r="L111" s="57">
        <f t="shared" si="56"/>
        <v>18.12</v>
      </c>
      <c r="M111" s="57">
        <f t="shared" si="57"/>
        <v>21.54</v>
      </c>
      <c r="N111" s="57">
        <f t="shared" si="58"/>
        <v>27.99</v>
      </c>
      <c r="O111" s="57">
        <f t="shared" si="59"/>
        <v>116.19</v>
      </c>
      <c r="P111" s="92">
        <v>845</v>
      </c>
    </row>
    <row r="112" spans="1:16" s="5" customFormat="1" x14ac:dyDescent="0.2">
      <c r="A112" s="54">
        <v>10563</v>
      </c>
      <c r="B112" s="81"/>
      <c r="C112" s="81"/>
      <c r="D112" s="82"/>
      <c r="E112" s="82"/>
      <c r="F112" s="56">
        <f t="shared" si="34"/>
        <v>3.71</v>
      </c>
      <c r="G112" s="56">
        <f t="shared" si="35"/>
        <v>4.54</v>
      </c>
      <c r="H112" s="57">
        <f t="shared" si="52"/>
        <v>5.21</v>
      </c>
      <c r="I112" s="57">
        <f t="shared" si="53"/>
        <v>6.4</v>
      </c>
      <c r="J112" s="57">
        <f t="shared" si="54"/>
        <v>8.66</v>
      </c>
      <c r="K112" s="57">
        <f t="shared" si="55"/>
        <v>13.29</v>
      </c>
      <c r="L112" s="57">
        <f t="shared" si="56"/>
        <v>18.27</v>
      </c>
      <c r="M112" s="57">
        <f t="shared" si="57"/>
        <v>21.72</v>
      </c>
      <c r="N112" s="57">
        <f t="shared" si="58"/>
        <v>28.22</v>
      </c>
      <c r="O112" s="57">
        <f t="shared" si="59"/>
        <v>117.15</v>
      </c>
      <c r="P112" s="92">
        <v>852</v>
      </c>
    </row>
    <row r="113" spans="1:16" s="5" customFormat="1" x14ac:dyDescent="0.2">
      <c r="A113" s="54">
        <v>10594</v>
      </c>
      <c r="B113" s="81"/>
      <c r="C113" s="81"/>
      <c r="D113" s="82"/>
      <c r="E113" s="82"/>
      <c r="F113" s="56">
        <f t="shared" si="34"/>
        <v>3.72</v>
      </c>
      <c r="G113" s="56">
        <f t="shared" si="35"/>
        <v>4.5599999999999996</v>
      </c>
      <c r="H113" s="57">
        <f t="shared" si="52"/>
        <v>5.24</v>
      </c>
      <c r="I113" s="57">
        <f t="shared" si="53"/>
        <v>6.43</v>
      </c>
      <c r="J113" s="57">
        <f t="shared" si="54"/>
        <v>8.6999999999999993</v>
      </c>
      <c r="K113" s="57">
        <f t="shared" si="55"/>
        <v>13.35</v>
      </c>
      <c r="L113" s="57">
        <f t="shared" si="56"/>
        <v>18.350000000000001</v>
      </c>
      <c r="M113" s="57">
        <f t="shared" si="57"/>
        <v>21.82</v>
      </c>
      <c r="N113" s="57">
        <f t="shared" si="58"/>
        <v>28.35</v>
      </c>
      <c r="O113" s="57">
        <f t="shared" si="59"/>
        <v>117.7</v>
      </c>
      <c r="P113" s="92">
        <v>856</v>
      </c>
    </row>
    <row r="114" spans="1:16" s="5" customFormat="1" x14ac:dyDescent="0.2">
      <c r="A114" s="54">
        <v>10625</v>
      </c>
      <c r="B114" s="81"/>
      <c r="C114" s="81"/>
      <c r="D114" s="82"/>
      <c r="E114" s="82"/>
      <c r="F114" s="56">
        <f t="shared" si="34"/>
        <v>3.74</v>
      </c>
      <c r="G114" s="56">
        <f t="shared" si="35"/>
        <v>4.58</v>
      </c>
      <c r="H114" s="57">
        <f t="shared" si="52"/>
        <v>5.26</v>
      </c>
      <c r="I114" s="57">
        <f t="shared" si="53"/>
        <v>6.45</v>
      </c>
      <c r="J114" s="57">
        <f t="shared" si="54"/>
        <v>8.73</v>
      </c>
      <c r="K114" s="57">
        <f t="shared" si="55"/>
        <v>13.4</v>
      </c>
      <c r="L114" s="57">
        <f t="shared" si="56"/>
        <v>18.420000000000002</v>
      </c>
      <c r="M114" s="57">
        <f t="shared" si="57"/>
        <v>21.9</v>
      </c>
      <c r="N114" s="57">
        <f t="shared" si="58"/>
        <v>28.45</v>
      </c>
      <c r="O114" s="57">
        <f t="shared" si="59"/>
        <v>118.11</v>
      </c>
      <c r="P114" s="92">
        <v>859</v>
      </c>
    </row>
    <row r="115" spans="1:16" s="5" customFormat="1" x14ac:dyDescent="0.2">
      <c r="A115" s="54">
        <v>10653</v>
      </c>
      <c r="B115" s="81"/>
      <c r="C115" s="81"/>
      <c r="D115" s="82"/>
      <c r="E115" s="82"/>
      <c r="F115" s="56">
        <f t="shared" si="34"/>
        <v>3.75</v>
      </c>
      <c r="G115" s="56">
        <f t="shared" si="35"/>
        <v>4.59</v>
      </c>
      <c r="H115" s="57">
        <f t="shared" si="52"/>
        <v>5.28</v>
      </c>
      <c r="I115" s="57">
        <f t="shared" si="53"/>
        <v>6.47</v>
      </c>
      <c r="J115" s="57">
        <f t="shared" si="54"/>
        <v>8.76</v>
      </c>
      <c r="K115" s="57">
        <f t="shared" si="55"/>
        <v>13.45</v>
      </c>
      <c r="L115" s="57">
        <f t="shared" si="56"/>
        <v>18.48</v>
      </c>
      <c r="M115" s="57">
        <f t="shared" si="57"/>
        <v>21.97</v>
      </c>
      <c r="N115" s="57">
        <f t="shared" si="58"/>
        <v>28.55</v>
      </c>
      <c r="O115" s="57">
        <f t="shared" si="59"/>
        <v>118.53</v>
      </c>
      <c r="P115" s="92">
        <v>862</v>
      </c>
    </row>
    <row r="116" spans="1:16" s="5" customFormat="1" x14ac:dyDescent="0.2">
      <c r="A116" s="54">
        <v>10684</v>
      </c>
      <c r="B116" s="81"/>
      <c r="C116" s="81"/>
      <c r="D116" s="82"/>
      <c r="E116" s="82"/>
      <c r="F116" s="56">
        <f t="shared" si="34"/>
        <v>3.74</v>
      </c>
      <c r="G116" s="56">
        <f t="shared" si="35"/>
        <v>4.58</v>
      </c>
      <c r="H116" s="57">
        <f t="shared" si="52"/>
        <v>5.26</v>
      </c>
      <c r="I116" s="57">
        <f t="shared" si="53"/>
        <v>6.46</v>
      </c>
      <c r="J116" s="57">
        <f t="shared" si="54"/>
        <v>8.74</v>
      </c>
      <c r="K116" s="57">
        <f t="shared" si="55"/>
        <v>13.42</v>
      </c>
      <c r="L116" s="57">
        <f t="shared" si="56"/>
        <v>18.440000000000001</v>
      </c>
      <c r="M116" s="57">
        <f t="shared" si="57"/>
        <v>21.92</v>
      </c>
      <c r="N116" s="57">
        <f t="shared" si="58"/>
        <v>28.48</v>
      </c>
      <c r="O116" s="57">
        <f t="shared" si="59"/>
        <v>118.25</v>
      </c>
      <c r="P116" s="92">
        <v>860</v>
      </c>
    </row>
    <row r="117" spans="1:16" s="5" customFormat="1" x14ac:dyDescent="0.2">
      <c r="A117" s="54">
        <v>10714</v>
      </c>
      <c r="B117" s="81"/>
      <c r="C117" s="81"/>
      <c r="D117" s="82"/>
      <c r="E117" s="82"/>
      <c r="F117" s="56">
        <f t="shared" si="34"/>
        <v>3.76</v>
      </c>
      <c r="G117" s="56">
        <f t="shared" si="35"/>
        <v>4.6100000000000003</v>
      </c>
      <c r="H117" s="57">
        <f t="shared" si="52"/>
        <v>5.29</v>
      </c>
      <c r="I117" s="57">
        <f t="shared" si="53"/>
        <v>6.49</v>
      </c>
      <c r="J117" s="57">
        <f t="shared" si="54"/>
        <v>8.7799999999999994</v>
      </c>
      <c r="K117" s="57">
        <f t="shared" si="55"/>
        <v>13.48</v>
      </c>
      <c r="L117" s="57">
        <f t="shared" si="56"/>
        <v>18.52</v>
      </c>
      <c r="M117" s="57">
        <f t="shared" si="57"/>
        <v>22.02</v>
      </c>
      <c r="N117" s="57">
        <f t="shared" si="58"/>
        <v>28.62</v>
      </c>
      <c r="O117" s="57">
        <f t="shared" si="59"/>
        <v>118.8</v>
      </c>
      <c r="P117" s="92">
        <v>864</v>
      </c>
    </row>
    <row r="118" spans="1:16" s="5" customFormat="1" x14ac:dyDescent="0.2">
      <c r="A118" s="54">
        <v>10745</v>
      </c>
      <c r="B118" s="81"/>
      <c r="C118" s="81"/>
      <c r="D118" s="82"/>
      <c r="E118" s="82"/>
      <c r="F118" s="56">
        <f t="shared" si="34"/>
        <v>3.77</v>
      </c>
      <c r="G118" s="56">
        <f t="shared" si="35"/>
        <v>4.62</v>
      </c>
      <c r="H118" s="57">
        <f t="shared" ref="H118:H133" si="60">P118*0.00612</f>
        <v>5.31</v>
      </c>
      <c r="I118" s="57">
        <f t="shared" ref="I118:I133" si="61">P118*0.00751</f>
        <v>6.51</v>
      </c>
      <c r="J118" s="57">
        <f t="shared" ref="J118:J133" si="62">P118*0.010164</f>
        <v>8.81</v>
      </c>
      <c r="K118" s="57">
        <f t="shared" ref="K118:K133" si="63">P118*0.0156</f>
        <v>13.53</v>
      </c>
      <c r="L118" s="57">
        <f t="shared" ref="L118:L133" si="64">P118*0.02144</f>
        <v>18.59</v>
      </c>
      <c r="M118" s="57">
        <f t="shared" ref="M118:M133" si="65">P118*0.02549</f>
        <v>22.1</v>
      </c>
      <c r="N118" s="57">
        <f t="shared" ref="N118:N133" si="66">P118*0.03312</f>
        <v>28.72</v>
      </c>
      <c r="O118" s="57">
        <f t="shared" ref="O118:O133" si="67">P118*0.1375</f>
        <v>119.21</v>
      </c>
      <c r="P118" s="92">
        <v>867</v>
      </c>
    </row>
    <row r="119" spans="1:16" s="5" customFormat="1" x14ac:dyDescent="0.2">
      <c r="A119" s="54">
        <v>10775</v>
      </c>
      <c r="B119" s="81"/>
      <c r="C119" s="81"/>
      <c r="D119" s="82"/>
      <c r="E119" s="82"/>
      <c r="F119" s="56">
        <f t="shared" si="34"/>
        <v>3.79</v>
      </c>
      <c r="G119" s="56">
        <f t="shared" si="35"/>
        <v>4.6399999999999997</v>
      </c>
      <c r="H119" s="57">
        <f t="shared" si="60"/>
        <v>5.33</v>
      </c>
      <c r="I119" s="57">
        <f t="shared" si="61"/>
        <v>6.54</v>
      </c>
      <c r="J119" s="57">
        <f t="shared" si="62"/>
        <v>8.85</v>
      </c>
      <c r="K119" s="57">
        <f t="shared" si="63"/>
        <v>13.59</v>
      </c>
      <c r="L119" s="57">
        <f t="shared" si="64"/>
        <v>18.670000000000002</v>
      </c>
      <c r="M119" s="57">
        <f t="shared" si="65"/>
        <v>22.2</v>
      </c>
      <c r="N119" s="57">
        <f t="shared" si="66"/>
        <v>28.85</v>
      </c>
      <c r="O119" s="57">
        <f t="shared" si="67"/>
        <v>119.76</v>
      </c>
      <c r="P119" s="92">
        <v>871</v>
      </c>
    </row>
    <row r="120" spans="1:16" s="5" customFormat="1" x14ac:dyDescent="0.2">
      <c r="A120" s="54">
        <v>10806</v>
      </c>
      <c r="B120" s="81"/>
      <c r="C120" s="81"/>
      <c r="D120" s="82"/>
      <c r="E120" s="82"/>
      <c r="F120" s="56">
        <f t="shared" si="34"/>
        <v>3.82</v>
      </c>
      <c r="G120" s="56">
        <f t="shared" si="35"/>
        <v>4.6900000000000004</v>
      </c>
      <c r="H120" s="57">
        <f t="shared" si="60"/>
        <v>5.38</v>
      </c>
      <c r="I120" s="57">
        <f t="shared" si="61"/>
        <v>6.6</v>
      </c>
      <c r="J120" s="57">
        <f t="shared" si="62"/>
        <v>8.93</v>
      </c>
      <c r="K120" s="57">
        <f t="shared" si="63"/>
        <v>13.71</v>
      </c>
      <c r="L120" s="57">
        <f t="shared" si="64"/>
        <v>18.850000000000001</v>
      </c>
      <c r="M120" s="57">
        <f t="shared" si="65"/>
        <v>22.41</v>
      </c>
      <c r="N120" s="57">
        <f t="shared" si="66"/>
        <v>29.11</v>
      </c>
      <c r="O120" s="57">
        <f t="shared" si="67"/>
        <v>120.86</v>
      </c>
      <c r="P120" s="92">
        <v>879</v>
      </c>
    </row>
    <row r="121" spans="1:16" s="5" customFormat="1" x14ac:dyDescent="0.2">
      <c r="A121" s="54">
        <v>10837</v>
      </c>
      <c r="B121" s="81"/>
      <c r="C121" s="81"/>
      <c r="D121" s="82"/>
      <c r="E121" s="82"/>
      <c r="F121" s="56">
        <f t="shared" si="34"/>
        <v>3.87</v>
      </c>
      <c r="G121" s="56">
        <f t="shared" si="35"/>
        <v>4.74</v>
      </c>
      <c r="H121" s="57">
        <f t="shared" si="60"/>
        <v>5.44</v>
      </c>
      <c r="I121" s="57">
        <f t="shared" si="61"/>
        <v>6.68</v>
      </c>
      <c r="J121" s="57">
        <f t="shared" si="62"/>
        <v>9.0399999999999991</v>
      </c>
      <c r="K121" s="57">
        <f t="shared" si="63"/>
        <v>13.87</v>
      </c>
      <c r="L121" s="57">
        <f t="shared" si="64"/>
        <v>19.059999999999999</v>
      </c>
      <c r="M121" s="57">
        <f t="shared" si="65"/>
        <v>22.66</v>
      </c>
      <c r="N121" s="57">
        <f t="shared" si="66"/>
        <v>29.44</v>
      </c>
      <c r="O121" s="57">
        <f t="shared" si="67"/>
        <v>122.24</v>
      </c>
      <c r="P121" s="92">
        <v>889</v>
      </c>
    </row>
    <row r="122" spans="1:16" s="5" customFormat="1" x14ac:dyDescent="0.2">
      <c r="A122" s="54">
        <v>10867</v>
      </c>
      <c r="B122" s="81"/>
      <c r="C122" s="81"/>
      <c r="D122" s="82"/>
      <c r="E122" s="82"/>
      <c r="F122" s="56">
        <f t="shared" si="34"/>
        <v>3.89</v>
      </c>
      <c r="G122" s="56">
        <f t="shared" si="35"/>
        <v>4.7699999999999996</v>
      </c>
      <c r="H122" s="57">
        <f t="shared" si="60"/>
        <v>5.47</v>
      </c>
      <c r="I122" s="57">
        <f t="shared" si="61"/>
        <v>6.71</v>
      </c>
      <c r="J122" s="57">
        <f t="shared" si="62"/>
        <v>9.09</v>
      </c>
      <c r="K122" s="57">
        <f t="shared" si="63"/>
        <v>13.95</v>
      </c>
      <c r="L122" s="57">
        <f t="shared" si="64"/>
        <v>19.170000000000002</v>
      </c>
      <c r="M122" s="57">
        <f t="shared" si="65"/>
        <v>22.79</v>
      </c>
      <c r="N122" s="57">
        <f t="shared" si="66"/>
        <v>29.61</v>
      </c>
      <c r="O122" s="57">
        <f t="shared" si="67"/>
        <v>122.93</v>
      </c>
      <c r="P122" s="92">
        <v>894</v>
      </c>
    </row>
    <row r="123" spans="1:16" s="5" customFormat="1" x14ac:dyDescent="0.2">
      <c r="A123" s="54">
        <v>10898</v>
      </c>
      <c r="B123" s="81"/>
      <c r="C123" s="81"/>
      <c r="D123" s="82"/>
      <c r="E123" s="82"/>
      <c r="F123" s="56">
        <f t="shared" si="34"/>
        <v>3.9</v>
      </c>
      <c r="G123" s="56">
        <f t="shared" si="35"/>
        <v>4.78</v>
      </c>
      <c r="H123" s="57">
        <f t="shared" si="60"/>
        <v>5.49</v>
      </c>
      <c r="I123" s="57">
        <f t="shared" si="61"/>
        <v>6.74</v>
      </c>
      <c r="J123" s="57">
        <f t="shared" si="62"/>
        <v>9.1199999999999992</v>
      </c>
      <c r="K123" s="57">
        <f t="shared" si="63"/>
        <v>13.99</v>
      </c>
      <c r="L123" s="57">
        <f t="shared" si="64"/>
        <v>19.23</v>
      </c>
      <c r="M123" s="57">
        <f t="shared" si="65"/>
        <v>22.86</v>
      </c>
      <c r="N123" s="57">
        <f t="shared" si="66"/>
        <v>29.71</v>
      </c>
      <c r="O123" s="57">
        <f t="shared" si="67"/>
        <v>123.34</v>
      </c>
      <c r="P123" s="92">
        <v>897</v>
      </c>
    </row>
    <row r="124" spans="1:16" s="5" customFormat="1" x14ac:dyDescent="0.2">
      <c r="A124" s="54">
        <v>10928</v>
      </c>
      <c r="B124" s="81"/>
      <c r="C124" s="81"/>
      <c r="D124" s="82"/>
      <c r="E124" s="82"/>
      <c r="F124" s="56">
        <f t="shared" si="34"/>
        <v>3.9</v>
      </c>
      <c r="G124" s="56">
        <f t="shared" si="35"/>
        <v>4.78</v>
      </c>
      <c r="H124" s="57">
        <f t="shared" si="60"/>
        <v>5.49</v>
      </c>
      <c r="I124" s="57">
        <f t="shared" si="61"/>
        <v>6.74</v>
      </c>
      <c r="J124" s="57">
        <f t="shared" si="62"/>
        <v>9.1199999999999992</v>
      </c>
      <c r="K124" s="57">
        <f t="shared" si="63"/>
        <v>13.99</v>
      </c>
      <c r="L124" s="57">
        <f t="shared" si="64"/>
        <v>19.23</v>
      </c>
      <c r="M124" s="57">
        <f t="shared" si="65"/>
        <v>22.86</v>
      </c>
      <c r="N124" s="57">
        <f t="shared" si="66"/>
        <v>29.71</v>
      </c>
      <c r="O124" s="57">
        <f t="shared" si="67"/>
        <v>123.34</v>
      </c>
      <c r="P124" s="92">
        <v>897</v>
      </c>
    </row>
    <row r="125" spans="1:16" s="5" customFormat="1" x14ac:dyDescent="0.2">
      <c r="A125" s="54">
        <v>10959</v>
      </c>
      <c r="B125" s="81"/>
      <c r="C125" s="81"/>
      <c r="D125" s="82"/>
      <c r="E125" s="82"/>
      <c r="F125" s="56">
        <f t="shared" si="34"/>
        <v>3.89</v>
      </c>
      <c r="G125" s="56">
        <f t="shared" si="35"/>
        <v>4.7699999999999996</v>
      </c>
      <c r="H125" s="57">
        <f t="shared" si="60"/>
        <v>5.48</v>
      </c>
      <c r="I125" s="57">
        <f t="shared" si="61"/>
        <v>6.72</v>
      </c>
      <c r="J125" s="57">
        <f t="shared" si="62"/>
        <v>9.1</v>
      </c>
      <c r="K125" s="57">
        <f t="shared" si="63"/>
        <v>13.96</v>
      </c>
      <c r="L125" s="57">
        <f t="shared" si="64"/>
        <v>19.190000000000001</v>
      </c>
      <c r="M125" s="57">
        <f t="shared" si="65"/>
        <v>22.81</v>
      </c>
      <c r="N125" s="57">
        <f t="shared" si="66"/>
        <v>29.64</v>
      </c>
      <c r="O125" s="57">
        <f t="shared" si="67"/>
        <v>123.06</v>
      </c>
      <c r="P125" s="92">
        <v>895</v>
      </c>
    </row>
    <row r="126" spans="1:16" s="5" customFormat="1" x14ac:dyDescent="0.2">
      <c r="A126" s="54">
        <v>10990</v>
      </c>
      <c r="B126" s="81"/>
      <c r="C126" s="81"/>
      <c r="D126" s="82"/>
      <c r="E126" s="82"/>
      <c r="F126" s="56">
        <f t="shared" si="34"/>
        <v>3.87</v>
      </c>
      <c r="G126" s="56">
        <f t="shared" si="35"/>
        <v>4.74</v>
      </c>
      <c r="H126" s="57">
        <f t="shared" si="60"/>
        <v>5.45</v>
      </c>
      <c r="I126" s="57">
        <f t="shared" si="61"/>
        <v>6.68</v>
      </c>
      <c r="J126" s="57">
        <f t="shared" si="62"/>
        <v>9.0500000000000007</v>
      </c>
      <c r="K126" s="57">
        <f t="shared" si="63"/>
        <v>13.88</v>
      </c>
      <c r="L126" s="57">
        <f t="shared" si="64"/>
        <v>19.079999999999998</v>
      </c>
      <c r="M126" s="57">
        <f t="shared" si="65"/>
        <v>22.69</v>
      </c>
      <c r="N126" s="57">
        <f t="shared" si="66"/>
        <v>29.48</v>
      </c>
      <c r="O126" s="57">
        <f t="shared" si="67"/>
        <v>122.38</v>
      </c>
      <c r="P126" s="92">
        <v>890</v>
      </c>
    </row>
    <row r="127" spans="1:16" s="5" customFormat="1" x14ac:dyDescent="0.2">
      <c r="A127" s="54">
        <v>11018</v>
      </c>
      <c r="B127" s="81"/>
      <c r="C127" s="81"/>
      <c r="D127" s="82"/>
      <c r="E127" s="82"/>
      <c r="F127" s="56">
        <f t="shared" si="34"/>
        <v>3.82</v>
      </c>
      <c r="G127" s="56">
        <f t="shared" si="35"/>
        <v>4.6900000000000004</v>
      </c>
      <c r="H127" s="57">
        <f t="shared" si="60"/>
        <v>5.38</v>
      </c>
      <c r="I127" s="57">
        <f t="shared" si="61"/>
        <v>6.6</v>
      </c>
      <c r="J127" s="57">
        <f t="shared" si="62"/>
        <v>8.93</v>
      </c>
      <c r="K127" s="57">
        <f t="shared" si="63"/>
        <v>13.71</v>
      </c>
      <c r="L127" s="57">
        <f t="shared" si="64"/>
        <v>18.850000000000001</v>
      </c>
      <c r="M127" s="57">
        <f t="shared" si="65"/>
        <v>22.41</v>
      </c>
      <c r="N127" s="57">
        <f t="shared" si="66"/>
        <v>29.11</v>
      </c>
      <c r="O127" s="57">
        <f t="shared" si="67"/>
        <v>120.86</v>
      </c>
      <c r="P127" s="92">
        <v>879</v>
      </c>
    </row>
    <row r="128" spans="1:16" s="5" customFormat="1" x14ac:dyDescent="0.2">
      <c r="A128" s="54">
        <v>11049</v>
      </c>
      <c r="B128" s="81"/>
      <c r="C128" s="81"/>
      <c r="D128" s="82"/>
      <c r="E128" s="82"/>
      <c r="F128" s="56">
        <f t="shared" si="34"/>
        <v>3.78</v>
      </c>
      <c r="G128" s="56">
        <f t="shared" si="35"/>
        <v>4.6399999999999997</v>
      </c>
      <c r="H128" s="57">
        <f t="shared" si="60"/>
        <v>5.32</v>
      </c>
      <c r="I128" s="57">
        <f t="shared" si="61"/>
        <v>6.53</v>
      </c>
      <c r="J128" s="57">
        <f t="shared" si="62"/>
        <v>8.84</v>
      </c>
      <c r="K128" s="57">
        <f t="shared" si="63"/>
        <v>13.57</v>
      </c>
      <c r="L128" s="57">
        <f t="shared" si="64"/>
        <v>18.649999999999999</v>
      </c>
      <c r="M128" s="57">
        <f t="shared" si="65"/>
        <v>22.18</v>
      </c>
      <c r="N128" s="57">
        <f t="shared" si="66"/>
        <v>28.81</v>
      </c>
      <c r="O128" s="57">
        <f t="shared" si="67"/>
        <v>119.63</v>
      </c>
      <c r="P128" s="92">
        <v>870</v>
      </c>
    </row>
    <row r="129" spans="1:16" s="5" customFormat="1" x14ac:dyDescent="0.2">
      <c r="A129" s="54">
        <v>11079</v>
      </c>
      <c r="B129" s="81"/>
      <c r="C129" s="81"/>
      <c r="D129" s="82"/>
      <c r="E129" s="82"/>
      <c r="F129" s="56">
        <f t="shared" si="34"/>
        <v>3.77</v>
      </c>
      <c r="G129" s="56">
        <f t="shared" si="35"/>
        <v>4.62</v>
      </c>
      <c r="H129" s="57">
        <f t="shared" si="60"/>
        <v>5.31</v>
      </c>
      <c r="I129" s="57">
        <f t="shared" si="61"/>
        <v>6.51</v>
      </c>
      <c r="J129" s="57">
        <f t="shared" si="62"/>
        <v>8.81</v>
      </c>
      <c r="K129" s="57">
        <f t="shared" si="63"/>
        <v>13.53</v>
      </c>
      <c r="L129" s="57">
        <f t="shared" si="64"/>
        <v>18.59</v>
      </c>
      <c r="M129" s="57">
        <f t="shared" si="65"/>
        <v>22.1</v>
      </c>
      <c r="N129" s="57">
        <f t="shared" si="66"/>
        <v>28.72</v>
      </c>
      <c r="O129" s="57">
        <f t="shared" si="67"/>
        <v>119.21</v>
      </c>
      <c r="P129" s="92">
        <v>867</v>
      </c>
    </row>
    <row r="130" spans="1:16" s="5" customFormat="1" x14ac:dyDescent="0.2">
      <c r="A130" s="54">
        <v>11110</v>
      </c>
      <c r="B130" s="81"/>
      <c r="C130" s="81"/>
      <c r="D130" s="82"/>
      <c r="E130" s="82"/>
      <c r="F130" s="56">
        <f t="shared" si="34"/>
        <v>3.77</v>
      </c>
      <c r="G130" s="56">
        <f t="shared" si="35"/>
        <v>4.62</v>
      </c>
      <c r="H130" s="57">
        <f t="shared" si="60"/>
        <v>5.3</v>
      </c>
      <c r="I130" s="57">
        <f t="shared" si="61"/>
        <v>6.5</v>
      </c>
      <c r="J130" s="57">
        <f t="shared" si="62"/>
        <v>8.8000000000000007</v>
      </c>
      <c r="K130" s="57">
        <f t="shared" si="63"/>
        <v>13.51</v>
      </c>
      <c r="L130" s="57">
        <f t="shared" si="64"/>
        <v>18.57</v>
      </c>
      <c r="M130" s="57">
        <f t="shared" si="65"/>
        <v>22.07</v>
      </c>
      <c r="N130" s="57">
        <f t="shared" si="66"/>
        <v>28.68</v>
      </c>
      <c r="O130" s="57">
        <f t="shared" si="67"/>
        <v>119.08</v>
      </c>
      <c r="P130" s="92">
        <v>866</v>
      </c>
    </row>
    <row r="131" spans="1:16" s="5" customFormat="1" x14ac:dyDescent="0.2">
      <c r="A131" s="54">
        <v>11140</v>
      </c>
      <c r="B131" s="81"/>
      <c r="C131" s="81"/>
      <c r="D131" s="82"/>
      <c r="E131" s="82"/>
      <c r="F131" s="56">
        <f t="shared" si="34"/>
        <v>3.78</v>
      </c>
      <c r="G131" s="56">
        <f t="shared" si="35"/>
        <v>4.63</v>
      </c>
      <c r="H131" s="57">
        <f t="shared" si="60"/>
        <v>5.32</v>
      </c>
      <c r="I131" s="57">
        <f t="shared" si="61"/>
        <v>6.53</v>
      </c>
      <c r="J131" s="57">
        <f t="shared" si="62"/>
        <v>8.83</v>
      </c>
      <c r="K131" s="57">
        <f t="shared" si="63"/>
        <v>13.56</v>
      </c>
      <c r="L131" s="57">
        <f t="shared" si="64"/>
        <v>18.63</v>
      </c>
      <c r="M131" s="57">
        <f t="shared" si="65"/>
        <v>22.15</v>
      </c>
      <c r="N131" s="57">
        <f t="shared" si="66"/>
        <v>28.78</v>
      </c>
      <c r="O131" s="57">
        <f t="shared" si="67"/>
        <v>119.49</v>
      </c>
      <c r="P131" s="92">
        <v>869</v>
      </c>
    </row>
    <row r="132" spans="1:16" s="5" customFormat="1" x14ac:dyDescent="0.2">
      <c r="A132" s="54">
        <v>11171</v>
      </c>
      <c r="B132" s="81"/>
      <c r="C132" s="81"/>
      <c r="D132" s="82"/>
      <c r="E132" s="82"/>
      <c r="F132" s="56">
        <f t="shared" si="34"/>
        <v>3.79</v>
      </c>
      <c r="G132" s="56">
        <f t="shared" si="35"/>
        <v>4.6500000000000004</v>
      </c>
      <c r="H132" s="57">
        <f t="shared" si="60"/>
        <v>5.34</v>
      </c>
      <c r="I132" s="57">
        <f t="shared" si="61"/>
        <v>6.55</v>
      </c>
      <c r="J132" s="57">
        <f t="shared" si="62"/>
        <v>8.86</v>
      </c>
      <c r="K132" s="57">
        <f t="shared" si="63"/>
        <v>13.6</v>
      </c>
      <c r="L132" s="57">
        <f t="shared" si="64"/>
        <v>18.7</v>
      </c>
      <c r="M132" s="57">
        <f t="shared" si="65"/>
        <v>22.23</v>
      </c>
      <c r="N132" s="57">
        <f t="shared" si="66"/>
        <v>28.88</v>
      </c>
      <c r="O132" s="57">
        <f t="shared" si="67"/>
        <v>119.9</v>
      </c>
      <c r="P132" s="92">
        <v>872</v>
      </c>
    </row>
    <row r="133" spans="1:16" s="5" customFormat="1" x14ac:dyDescent="0.2">
      <c r="A133" s="54">
        <v>11202</v>
      </c>
      <c r="B133" s="81"/>
      <c r="C133" s="81"/>
      <c r="D133" s="82"/>
      <c r="E133" s="82"/>
      <c r="F133" s="56">
        <f t="shared" si="34"/>
        <v>3.8</v>
      </c>
      <c r="G133" s="56">
        <f t="shared" si="35"/>
        <v>4.66</v>
      </c>
      <c r="H133" s="57">
        <f t="shared" si="60"/>
        <v>5.35</v>
      </c>
      <c r="I133" s="57">
        <f t="shared" si="61"/>
        <v>6.56</v>
      </c>
      <c r="J133" s="57">
        <f t="shared" si="62"/>
        <v>8.8800000000000008</v>
      </c>
      <c r="K133" s="57">
        <f t="shared" si="63"/>
        <v>13.63</v>
      </c>
      <c r="L133" s="57">
        <f t="shared" si="64"/>
        <v>18.739999999999998</v>
      </c>
      <c r="M133" s="57">
        <f t="shared" si="65"/>
        <v>22.28</v>
      </c>
      <c r="N133" s="57">
        <f t="shared" si="66"/>
        <v>28.95</v>
      </c>
      <c r="O133" s="57">
        <f t="shared" si="67"/>
        <v>120.18</v>
      </c>
      <c r="P133" s="92">
        <v>874</v>
      </c>
    </row>
    <row r="134" spans="1:16" s="5" customFormat="1" x14ac:dyDescent="0.2">
      <c r="A134" s="54">
        <v>11232</v>
      </c>
      <c r="B134" s="81"/>
      <c r="C134" s="81"/>
      <c r="D134" s="82"/>
      <c r="E134" s="82"/>
      <c r="F134" s="56">
        <f t="shared" ref="F134:F197" si="68">P134*0.00435</f>
        <v>3.81</v>
      </c>
      <c r="G134" s="56">
        <f t="shared" ref="G134:G197" si="69">P134*0.00533</f>
        <v>4.66</v>
      </c>
      <c r="H134" s="57">
        <f t="shared" ref="H134:H149" si="70">P134*0.00612</f>
        <v>5.36</v>
      </c>
      <c r="I134" s="57">
        <f t="shared" ref="I134:I149" si="71">P134*0.00751</f>
        <v>6.57</v>
      </c>
      <c r="J134" s="57">
        <f t="shared" ref="J134:J149" si="72">P134*0.010164</f>
        <v>8.89</v>
      </c>
      <c r="K134" s="57">
        <f t="shared" ref="K134:K149" si="73">P134*0.0156</f>
        <v>13.65</v>
      </c>
      <c r="L134" s="57">
        <f t="shared" ref="L134:L149" si="74">P134*0.02144</f>
        <v>18.760000000000002</v>
      </c>
      <c r="M134" s="57">
        <f t="shared" ref="M134:M149" si="75">P134*0.02549</f>
        <v>22.3</v>
      </c>
      <c r="N134" s="57">
        <f t="shared" ref="N134:N149" si="76">P134*0.03312</f>
        <v>28.98</v>
      </c>
      <c r="O134" s="57">
        <f t="shared" ref="O134:O149" si="77">P134*0.1375</f>
        <v>120.31</v>
      </c>
      <c r="P134" s="92">
        <v>875</v>
      </c>
    </row>
    <row r="135" spans="1:16" s="5" customFormat="1" x14ac:dyDescent="0.2">
      <c r="A135" s="54">
        <v>11263</v>
      </c>
      <c r="B135" s="81"/>
      <c r="C135" s="81"/>
      <c r="D135" s="82"/>
      <c r="E135" s="82"/>
      <c r="F135" s="56">
        <f t="shared" si="68"/>
        <v>3.79</v>
      </c>
      <c r="G135" s="56">
        <f t="shared" si="69"/>
        <v>4.6500000000000004</v>
      </c>
      <c r="H135" s="57">
        <f t="shared" si="70"/>
        <v>5.34</v>
      </c>
      <c r="I135" s="57">
        <f t="shared" si="71"/>
        <v>6.55</v>
      </c>
      <c r="J135" s="57">
        <f t="shared" si="72"/>
        <v>8.86</v>
      </c>
      <c r="K135" s="57">
        <f t="shared" si="73"/>
        <v>13.6</v>
      </c>
      <c r="L135" s="57">
        <f t="shared" si="74"/>
        <v>18.7</v>
      </c>
      <c r="M135" s="57">
        <f t="shared" si="75"/>
        <v>22.23</v>
      </c>
      <c r="N135" s="57">
        <f t="shared" si="76"/>
        <v>28.88</v>
      </c>
      <c r="O135" s="57">
        <f t="shared" si="77"/>
        <v>119.9</v>
      </c>
      <c r="P135" s="92">
        <v>872</v>
      </c>
    </row>
    <row r="136" spans="1:16" s="5" customFormat="1" x14ac:dyDescent="0.2">
      <c r="A136" s="54">
        <v>11293</v>
      </c>
      <c r="B136" s="81"/>
      <c r="C136" s="81"/>
      <c r="D136" s="82"/>
      <c r="E136" s="82"/>
      <c r="F136" s="56">
        <f t="shared" si="68"/>
        <v>3.74</v>
      </c>
      <c r="G136" s="56">
        <f t="shared" si="69"/>
        <v>4.58</v>
      </c>
      <c r="H136" s="57">
        <f t="shared" si="70"/>
        <v>5.26</v>
      </c>
      <c r="I136" s="57">
        <f t="shared" si="71"/>
        <v>6.45</v>
      </c>
      <c r="J136" s="57">
        <f t="shared" si="72"/>
        <v>8.73</v>
      </c>
      <c r="K136" s="57">
        <f t="shared" si="73"/>
        <v>13.4</v>
      </c>
      <c r="L136" s="57">
        <f t="shared" si="74"/>
        <v>18.420000000000002</v>
      </c>
      <c r="M136" s="57">
        <f t="shared" si="75"/>
        <v>21.9</v>
      </c>
      <c r="N136" s="57">
        <f t="shared" si="76"/>
        <v>28.45</v>
      </c>
      <c r="O136" s="57">
        <f t="shared" si="77"/>
        <v>118.11</v>
      </c>
      <c r="P136" s="92">
        <v>859</v>
      </c>
    </row>
    <row r="137" spans="1:16" s="5" customFormat="1" x14ac:dyDescent="0.2">
      <c r="A137" s="54">
        <v>11324</v>
      </c>
      <c r="B137" s="81"/>
      <c r="C137" s="81"/>
      <c r="D137" s="82"/>
      <c r="E137" s="82"/>
      <c r="F137" s="56">
        <f t="shared" si="68"/>
        <v>3.68</v>
      </c>
      <c r="G137" s="56">
        <f t="shared" si="69"/>
        <v>4.51</v>
      </c>
      <c r="H137" s="57">
        <f t="shared" si="70"/>
        <v>5.18</v>
      </c>
      <c r="I137" s="57">
        <f t="shared" si="71"/>
        <v>6.35</v>
      </c>
      <c r="J137" s="57">
        <f t="shared" si="72"/>
        <v>8.6</v>
      </c>
      <c r="K137" s="57">
        <f t="shared" si="73"/>
        <v>13.2</v>
      </c>
      <c r="L137" s="57">
        <f t="shared" si="74"/>
        <v>18.14</v>
      </c>
      <c r="M137" s="57">
        <f t="shared" si="75"/>
        <v>21.56</v>
      </c>
      <c r="N137" s="57">
        <f t="shared" si="76"/>
        <v>28.02</v>
      </c>
      <c r="O137" s="57">
        <f t="shared" si="77"/>
        <v>116.33</v>
      </c>
      <c r="P137" s="92">
        <v>846</v>
      </c>
    </row>
    <row r="138" spans="1:16" s="5" customFormat="1" x14ac:dyDescent="0.2">
      <c r="A138" s="54">
        <v>11355</v>
      </c>
      <c r="B138" s="81"/>
      <c r="C138" s="81"/>
      <c r="D138" s="82"/>
      <c r="E138" s="82"/>
      <c r="F138" s="56">
        <f t="shared" si="68"/>
        <v>3.59</v>
      </c>
      <c r="G138" s="56">
        <f t="shared" si="69"/>
        <v>4.4000000000000004</v>
      </c>
      <c r="H138" s="57">
        <f t="shared" si="70"/>
        <v>5.05</v>
      </c>
      <c r="I138" s="57">
        <f t="shared" si="71"/>
        <v>6.2</v>
      </c>
      <c r="J138" s="57">
        <f t="shared" si="72"/>
        <v>8.39</v>
      </c>
      <c r="K138" s="57">
        <f t="shared" si="73"/>
        <v>12.87</v>
      </c>
      <c r="L138" s="57">
        <f t="shared" si="74"/>
        <v>17.690000000000001</v>
      </c>
      <c r="M138" s="57">
        <f t="shared" si="75"/>
        <v>21.03</v>
      </c>
      <c r="N138" s="57">
        <f t="shared" si="76"/>
        <v>27.32</v>
      </c>
      <c r="O138" s="57">
        <f t="shared" si="77"/>
        <v>113.44</v>
      </c>
      <c r="P138" s="92">
        <v>825</v>
      </c>
    </row>
    <row r="139" spans="1:16" s="5" customFormat="1" x14ac:dyDescent="0.2">
      <c r="A139" s="54">
        <v>11383</v>
      </c>
      <c r="B139" s="81"/>
      <c r="C139" s="81"/>
      <c r="D139" s="82"/>
      <c r="E139" s="82"/>
      <c r="F139" s="56">
        <f t="shared" si="68"/>
        <v>3.53</v>
      </c>
      <c r="G139" s="56">
        <f t="shared" si="69"/>
        <v>4.32</v>
      </c>
      <c r="H139" s="57">
        <f t="shared" si="70"/>
        <v>4.96</v>
      </c>
      <c r="I139" s="57">
        <f t="shared" si="71"/>
        <v>6.09</v>
      </c>
      <c r="J139" s="57">
        <f t="shared" si="72"/>
        <v>8.24</v>
      </c>
      <c r="K139" s="57">
        <f t="shared" si="73"/>
        <v>12.65</v>
      </c>
      <c r="L139" s="57">
        <f t="shared" si="74"/>
        <v>17.39</v>
      </c>
      <c r="M139" s="57">
        <f t="shared" si="75"/>
        <v>20.67</v>
      </c>
      <c r="N139" s="57">
        <f t="shared" si="76"/>
        <v>26.86</v>
      </c>
      <c r="O139" s="57">
        <f t="shared" si="77"/>
        <v>111.51</v>
      </c>
      <c r="P139" s="92">
        <v>811</v>
      </c>
    </row>
    <row r="140" spans="1:16" s="5" customFormat="1" x14ac:dyDescent="0.2">
      <c r="A140" s="54">
        <v>11414</v>
      </c>
      <c r="B140" s="81"/>
      <c r="C140" s="81"/>
      <c r="D140" s="82"/>
      <c r="E140" s="82"/>
      <c r="F140" s="56">
        <f t="shared" si="68"/>
        <v>3.51</v>
      </c>
      <c r="G140" s="56">
        <f t="shared" si="69"/>
        <v>4.3099999999999996</v>
      </c>
      <c r="H140" s="57">
        <f t="shared" si="70"/>
        <v>4.9400000000000004</v>
      </c>
      <c r="I140" s="57">
        <f t="shared" si="71"/>
        <v>6.07</v>
      </c>
      <c r="J140" s="57">
        <f t="shared" si="72"/>
        <v>8.2100000000000009</v>
      </c>
      <c r="K140" s="57">
        <f t="shared" si="73"/>
        <v>12.6</v>
      </c>
      <c r="L140" s="57">
        <f t="shared" si="74"/>
        <v>17.32</v>
      </c>
      <c r="M140" s="57">
        <f t="shared" si="75"/>
        <v>20.6</v>
      </c>
      <c r="N140" s="57">
        <f t="shared" si="76"/>
        <v>26.76</v>
      </c>
      <c r="O140" s="57">
        <f t="shared" si="77"/>
        <v>111.1</v>
      </c>
      <c r="P140" s="92">
        <v>808</v>
      </c>
    </row>
    <row r="141" spans="1:16" s="5" customFormat="1" x14ac:dyDescent="0.2">
      <c r="A141" s="54">
        <v>11444</v>
      </c>
      <c r="B141" s="81"/>
      <c r="C141" s="81"/>
      <c r="D141" s="82"/>
      <c r="E141" s="82"/>
      <c r="F141" s="56">
        <f t="shared" si="68"/>
        <v>3.49</v>
      </c>
      <c r="G141" s="56">
        <f t="shared" si="69"/>
        <v>4.28</v>
      </c>
      <c r="H141" s="57">
        <f t="shared" si="70"/>
        <v>4.91</v>
      </c>
      <c r="I141" s="57">
        <f t="shared" si="71"/>
        <v>6.03</v>
      </c>
      <c r="J141" s="57">
        <f t="shared" si="72"/>
        <v>8.16</v>
      </c>
      <c r="K141" s="57">
        <f t="shared" si="73"/>
        <v>12.53</v>
      </c>
      <c r="L141" s="57">
        <f t="shared" si="74"/>
        <v>17.22</v>
      </c>
      <c r="M141" s="57">
        <f t="shared" si="75"/>
        <v>20.47</v>
      </c>
      <c r="N141" s="57">
        <f t="shared" si="76"/>
        <v>26.6</v>
      </c>
      <c r="O141" s="57">
        <f t="shared" si="77"/>
        <v>110.41</v>
      </c>
      <c r="P141" s="92">
        <v>803</v>
      </c>
    </row>
    <row r="142" spans="1:16" s="5" customFormat="1" x14ac:dyDescent="0.2">
      <c r="A142" s="54">
        <v>11475</v>
      </c>
      <c r="B142" s="81"/>
      <c r="C142" s="81"/>
      <c r="D142" s="82"/>
      <c r="E142" s="82"/>
      <c r="F142" s="56">
        <f t="shared" si="68"/>
        <v>3.47</v>
      </c>
      <c r="G142" s="56">
        <f t="shared" si="69"/>
        <v>4.25</v>
      </c>
      <c r="H142" s="57">
        <f t="shared" si="70"/>
        <v>4.88</v>
      </c>
      <c r="I142" s="57">
        <f t="shared" si="71"/>
        <v>5.99</v>
      </c>
      <c r="J142" s="57">
        <f t="shared" si="72"/>
        <v>8.11</v>
      </c>
      <c r="K142" s="57">
        <f t="shared" si="73"/>
        <v>12.45</v>
      </c>
      <c r="L142" s="57">
        <f t="shared" si="74"/>
        <v>17.11</v>
      </c>
      <c r="M142" s="57">
        <f t="shared" si="75"/>
        <v>20.34</v>
      </c>
      <c r="N142" s="57">
        <f t="shared" si="76"/>
        <v>26.43</v>
      </c>
      <c r="O142" s="57">
        <f t="shared" si="77"/>
        <v>109.73</v>
      </c>
      <c r="P142" s="92">
        <v>798</v>
      </c>
    </row>
    <row r="143" spans="1:16" s="5" customFormat="1" x14ac:dyDescent="0.2">
      <c r="A143" s="54">
        <v>11505</v>
      </c>
      <c r="B143" s="81"/>
      <c r="C143" s="81"/>
      <c r="D143" s="82"/>
      <c r="E143" s="82"/>
      <c r="F143" s="56">
        <f t="shared" si="68"/>
        <v>3.43</v>
      </c>
      <c r="G143" s="56">
        <f t="shared" si="69"/>
        <v>4.21</v>
      </c>
      <c r="H143" s="57">
        <f t="shared" si="70"/>
        <v>4.83</v>
      </c>
      <c r="I143" s="57">
        <f t="shared" si="71"/>
        <v>5.93</v>
      </c>
      <c r="J143" s="57">
        <f t="shared" si="72"/>
        <v>8.02</v>
      </c>
      <c r="K143" s="57">
        <f t="shared" si="73"/>
        <v>12.31</v>
      </c>
      <c r="L143" s="57">
        <f t="shared" si="74"/>
        <v>16.920000000000002</v>
      </c>
      <c r="M143" s="57">
        <f t="shared" si="75"/>
        <v>20.11</v>
      </c>
      <c r="N143" s="57">
        <f t="shared" si="76"/>
        <v>26.13</v>
      </c>
      <c r="O143" s="57">
        <f t="shared" si="77"/>
        <v>108.49</v>
      </c>
      <c r="P143" s="92">
        <v>789</v>
      </c>
    </row>
    <row r="144" spans="1:16" s="5" customFormat="1" x14ac:dyDescent="0.2">
      <c r="A144" s="54">
        <v>11536</v>
      </c>
      <c r="B144" s="81"/>
      <c r="C144" s="81"/>
      <c r="D144" s="82"/>
      <c r="E144" s="82"/>
      <c r="F144" s="56">
        <f t="shared" si="68"/>
        <v>3.42</v>
      </c>
      <c r="G144" s="56">
        <f t="shared" si="69"/>
        <v>4.1900000000000004</v>
      </c>
      <c r="H144" s="57">
        <f t="shared" si="70"/>
        <v>4.82</v>
      </c>
      <c r="I144" s="57">
        <f t="shared" si="71"/>
        <v>5.91</v>
      </c>
      <c r="J144" s="57">
        <f t="shared" si="72"/>
        <v>8</v>
      </c>
      <c r="K144" s="57">
        <f t="shared" si="73"/>
        <v>12.28</v>
      </c>
      <c r="L144" s="57">
        <f t="shared" si="74"/>
        <v>16.87</v>
      </c>
      <c r="M144" s="57">
        <f t="shared" si="75"/>
        <v>20.059999999999999</v>
      </c>
      <c r="N144" s="57">
        <f t="shared" si="76"/>
        <v>26.07</v>
      </c>
      <c r="O144" s="57">
        <f t="shared" si="77"/>
        <v>108.21</v>
      </c>
      <c r="P144" s="92">
        <v>787</v>
      </c>
    </row>
    <row r="145" spans="1:16" s="5" customFormat="1" x14ac:dyDescent="0.2">
      <c r="A145" s="54">
        <v>11567</v>
      </c>
      <c r="B145" s="81"/>
      <c r="C145" s="81"/>
      <c r="D145" s="82"/>
      <c r="E145" s="82"/>
      <c r="F145" s="56">
        <f t="shared" si="68"/>
        <v>3.42</v>
      </c>
      <c r="G145" s="56">
        <f t="shared" si="69"/>
        <v>4.1900000000000004</v>
      </c>
      <c r="H145" s="57">
        <f t="shared" si="70"/>
        <v>4.8099999999999996</v>
      </c>
      <c r="I145" s="57">
        <f t="shared" si="71"/>
        <v>5.9</v>
      </c>
      <c r="J145" s="57">
        <f t="shared" si="72"/>
        <v>7.99</v>
      </c>
      <c r="K145" s="57">
        <f t="shared" si="73"/>
        <v>12.26</v>
      </c>
      <c r="L145" s="57">
        <f t="shared" si="74"/>
        <v>16.850000000000001</v>
      </c>
      <c r="M145" s="57">
        <f t="shared" si="75"/>
        <v>20.04</v>
      </c>
      <c r="N145" s="57">
        <f t="shared" si="76"/>
        <v>26.03</v>
      </c>
      <c r="O145" s="57">
        <f t="shared" si="77"/>
        <v>108.08</v>
      </c>
      <c r="P145" s="92">
        <v>786</v>
      </c>
    </row>
    <row r="146" spans="1:16" s="5" customFormat="1" x14ac:dyDescent="0.2">
      <c r="A146" s="54">
        <v>11597</v>
      </c>
      <c r="B146" s="81"/>
      <c r="C146" s="81"/>
      <c r="D146" s="82"/>
      <c r="E146" s="82"/>
      <c r="F146" s="56">
        <f t="shared" si="68"/>
        <v>3.4</v>
      </c>
      <c r="G146" s="56">
        <f t="shared" si="69"/>
        <v>4.16</v>
      </c>
      <c r="H146" s="57">
        <f t="shared" si="70"/>
        <v>4.78</v>
      </c>
      <c r="I146" s="57">
        <f t="shared" si="71"/>
        <v>5.87</v>
      </c>
      <c r="J146" s="57">
        <f t="shared" si="72"/>
        <v>7.94</v>
      </c>
      <c r="K146" s="57">
        <f t="shared" si="73"/>
        <v>12.18</v>
      </c>
      <c r="L146" s="57">
        <f t="shared" si="74"/>
        <v>16.739999999999998</v>
      </c>
      <c r="M146" s="57">
        <f t="shared" si="75"/>
        <v>19.91</v>
      </c>
      <c r="N146" s="57">
        <f t="shared" si="76"/>
        <v>25.87</v>
      </c>
      <c r="O146" s="57">
        <f t="shared" si="77"/>
        <v>107.39</v>
      </c>
      <c r="P146" s="92">
        <v>781</v>
      </c>
    </row>
    <row r="147" spans="1:16" s="5" customFormat="1" x14ac:dyDescent="0.2">
      <c r="A147" s="54">
        <v>11628</v>
      </c>
      <c r="B147" s="81"/>
      <c r="C147" s="81"/>
      <c r="D147" s="82"/>
      <c r="E147" s="82"/>
      <c r="F147" s="56">
        <f t="shared" si="68"/>
        <v>3.38</v>
      </c>
      <c r="G147" s="56">
        <f t="shared" si="69"/>
        <v>4.1399999999999997</v>
      </c>
      <c r="H147" s="57">
        <f t="shared" si="70"/>
        <v>4.75</v>
      </c>
      <c r="I147" s="57">
        <f t="shared" si="71"/>
        <v>5.83</v>
      </c>
      <c r="J147" s="57">
        <f t="shared" si="72"/>
        <v>7.89</v>
      </c>
      <c r="K147" s="57">
        <f t="shared" si="73"/>
        <v>12.11</v>
      </c>
      <c r="L147" s="57">
        <f t="shared" si="74"/>
        <v>16.64</v>
      </c>
      <c r="M147" s="57">
        <f t="shared" si="75"/>
        <v>19.78</v>
      </c>
      <c r="N147" s="57">
        <f t="shared" si="76"/>
        <v>25.7</v>
      </c>
      <c r="O147" s="57">
        <f t="shared" si="77"/>
        <v>106.7</v>
      </c>
      <c r="P147" s="92">
        <v>776</v>
      </c>
    </row>
    <row r="148" spans="1:16" s="5" customFormat="1" x14ac:dyDescent="0.2">
      <c r="A148" s="54">
        <v>11658</v>
      </c>
      <c r="B148" s="81"/>
      <c r="C148" s="81"/>
      <c r="D148" s="82"/>
      <c r="E148" s="82"/>
      <c r="F148" s="56">
        <f t="shared" si="68"/>
        <v>3.32</v>
      </c>
      <c r="G148" s="56">
        <f t="shared" si="69"/>
        <v>4.07</v>
      </c>
      <c r="H148" s="57">
        <f t="shared" si="70"/>
        <v>4.68</v>
      </c>
      <c r="I148" s="57">
        <f t="shared" si="71"/>
        <v>5.74</v>
      </c>
      <c r="J148" s="57">
        <f t="shared" si="72"/>
        <v>7.77</v>
      </c>
      <c r="K148" s="57">
        <f t="shared" si="73"/>
        <v>11.92</v>
      </c>
      <c r="L148" s="57">
        <f t="shared" si="74"/>
        <v>16.38</v>
      </c>
      <c r="M148" s="57">
        <f t="shared" si="75"/>
        <v>19.47</v>
      </c>
      <c r="N148" s="57">
        <f t="shared" si="76"/>
        <v>25.3</v>
      </c>
      <c r="O148" s="57">
        <f t="shared" si="77"/>
        <v>105.05</v>
      </c>
      <c r="P148" s="92">
        <v>764</v>
      </c>
    </row>
    <row r="149" spans="1:16" s="5" customFormat="1" x14ac:dyDescent="0.2">
      <c r="A149" s="54">
        <v>11689</v>
      </c>
      <c r="B149" s="81"/>
      <c r="C149" s="81"/>
      <c r="D149" s="82"/>
      <c r="E149" s="82"/>
      <c r="F149" s="56">
        <f t="shared" si="68"/>
        <v>3.27</v>
      </c>
      <c r="G149" s="56">
        <f t="shared" si="69"/>
        <v>4.01</v>
      </c>
      <c r="H149" s="57">
        <f t="shared" si="70"/>
        <v>4.5999999999999996</v>
      </c>
      <c r="I149" s="57">
        <f t="shared" si="71"/>
        <v>5.65</v>
      </c>
      <c r="J149" s="57">
        <f t="shared" si="72"/>
        <v>7.64</v>
      </c>
      <c r="K149" s="57">
        <f t="shared" si="73"/>
        <v>11.73</v>
      </c>
      <c r="L149" s="57">
        <f t="shared" si="74"/>
        <v>16.12</v>
      </c>
      <c r="M149" s="57">
        <f t="shared" si="75"/>
        <v>19.170000000000002</v>
      </c>
      <c r="N149" s="57">
        <f t="shared" si="76"/>
        <v>24.91</v>
      </c>
      <c r="O149" s="57">
        <f t="shared" si="77"/>
        <v>103.4</v>
      </c>
      <c r="P149" s="92">
        <v>752</v>
      </c>
    </row>
    <row r="150" spans="1:16" s="5" customFormat="1" x14ac:dyDescent="0.2">
      <c r="A150" s="54">
        <v>11720</v>
      </c>
      <c r="B150" s="81"/>
      <c r="C150" s="81"/>
      <c r="D150" s="82"/>
      <c r="E150" s="82"/>
      <c r="F150" s="56">
        <f t="shared" si="68"/>
        <v>3.19</v>
      </c>
      <c r="G150" s="56">
        <f t="shared" si="69"/>
        <v>3.91</v>
      </c>
      <c r="H150" s="57">
        <f t="shared" ref="H150:H165" si="78">P150*0.00612</f>
        <v>4.49</v>
      </c>
      <c r="I150" s="57">
        <f t="shared" ref="I150:I165" si="79">P150*0.00751</f>
        <v>5.51</v>
      </c>
      <c r="J150" s="57">
        <f t="shared" ref="J150:J165" si="80">P150*0.010164</f>
        <v>7.46</v>
      </c>
      <c r="K150" s="57">
        <f t="shared" ref="K150:K165" si="81">P150*0.0156</f>
        <v>11.45</v>
      </c>
      <c r="L150" s="57">
        <f t="shared" ref="L150:L165" si="82">P150*0.02144</f>
        <v>15.74</v>
      </c>
      <c r="M150" s="57">
        <f t="shared" ref="M150:M165" si="83">P150*0.02549</f>
        <v>18.71</v>
      </c>
      <c r="N150" s="57">
        <f t="shared" ref="N150:N165" si="84">P150*0.03312</f>
        <v>24.31</v>
      </c>
      <c r="O150" s="57">
        <f t="shared" ref="O150:O165" si="85">P150*0.1375</f>
        <v>100.93</v>
      </c>
      <c r="P150" s="92">
        <v>734</v>
      </c>
    </row>
    <row r="151" spans="1:16" s="5" customFormat="1" x14ac:dyDescent="0.2">
      <c r="A151" s="54">
        <v>11749</v>
      </c>
      <c r="B151" s="81"/>
      <c r="C151" s="81"/>
      <c r="D151" s="82"/>
      <c r="E151" s="82"/>
      <c r="F151" s="56">
        <f t="shared" si="68"/>
        <v>3.15</v>
      </c>
      <c r="G151" s="56">
        <f t="shared" si="69"/>
        <v>3.86</v>
      </c>
      <c r="H151" s="57">
        <f t="shared" si="78"/>
        <v>4.4400000000000004</v>
      </c>
      <c r="I151" s="57">
        <f t="shared" si="79"/>
        <v>5.44</v>
      </c>
      <c r="J151" s="57">
        <f t="shared" si="80"/>
        <v>7.37</v>
      </c>
      <c r="K151" s="57">
        <f t="shared" si="81"/>
        <v>11.31</v>
      </c>
      <c r="L151" s="57">
        <f t="shared" si="82"/>
        <v>15.54</v>
      </c>
      <c r="M151" s="57">
        <f t="shared" si="83"/>
        <v>18.48</v>
      </c>
      <c r="N151" s="57">
        <f t="shared" si="84"/>
        <v>24.01</v>
      </c>
      <c r="O151" s="57">
        <f t="shared" si="85"/>
        <v>99.69</v>
      </c>
      <c r="P151" s="92">
        <v>725</v>
      </c>
    </row>
    <row r="152" spans="1:16" s="5" customFormat="1" x14ac:dyDescent="0.2">
      <c r="A152" s="54">
        <v>11780</v>
      </c>
      <c r="B152" s="81"/>
      <c r="C152" s="81"/>
      <c r="D152" s="82"/>
      <c r="E152" s="82"/>
      <c r="F152" s="56">
        <f t="shared" si="68"/>
        <v>3.11</v>
      </c>
      <c r="G152" s="56">
        <f t="shared" si="69"/>
        <v>3.81</v>
      </c>
      <c r="H152" s="57">
        <f t="shared" si="78"/>
        <v>4.38</v>
      </c>
      <c r="I152" s="57">
        <f t="shared" si="79"/>
        <v>5.37</v>
      </c>
      <c r="J152" s="57">
        <f t="shared" si="80"/>
        <v>7.27</v>
      </c>
      <c r="K152" s="57">
        <f t="shared" si="81"/>
        <v>11.15</v>
      </c>
      <c r="L152" s="57">
        <f t="shared" si="82"/>
        <v>15.33</v>
      </c>
      <c r="M152" s="57">
        <f t="shared" si="83"/>
        <v>18.23</v>
      </c>
      <c r="N152" s="57">
        <f t="shared" si="84"/>
        <v>23.68</v>
      </c>
      <c r="O152" s="57">
        <f t="shared" si="85"/>
        <v>98.31</v>
      </c>
      <c r="P152" s="92">
        <v>715</v>
      </c>
    </row>
    <row r="153" spans="1:16" s="5" customFormat="1" x14ac:dyDescent="0.2">
      <c r="A153" s="54">
        <v>11810</v>
      </c>
      <c r="B153" s="81"/>
      <c r="C153" s="81"/>
      <c r="D153" s="82"/>
      <c r="E153" s="82"/>
      <c r="F153" s="56">
        <f t="shared" si="68"/>
        <v>3.1</v>
      </c>
      <c r="G153" s="56">
        <f t="shared" si="69"/>
        <v>3.79</v>
      </c>
      <c r="H153" s="57">
        <f t="shared" si="78"/>
        <v>4.3600000000000003</v>
      </c>
      <c r="I153" s="57">
        <f t="shared" si="79"/>
        <v>5.35</v>
      </c>
      <c r="J153" s="57">
        <f t="shared" si="80"/>
        <v>7.24</v>
      </c>
      <c r="K153" s="57">
        <f t="shared" si="81"/>
        <v>11.11</v>
      </c>
      <c r="L153" s="57">
        <f t="shared" si="82"/>
        <v>15.27</v>
      </c>
      <c r="M153" s="57">
        <f t="shared" si="83"/>
        <v>18.149999999999999</v>
      </c>
      <c r="N153" s="57">
        <f t="shared" si="84"/>
        <v>23.58</v>
      </c>
      <c r="O153" s="57">
        <f t="shared" si="85"/>
        <v>97.9</v>
      </c>
      <c r="P153" s="92">
        <v>712</v>
      </c>
    </row>
    <row r="154" spans="1:16" s="5" customFormat="1" x14ac:dyDescent="0.2">
      <c r="A154" s="54">
        <v>11841</v>
      </c>
      <c r="B154" s="81"/>
      <c r="C154" s="81"/>
      <c r="D154" s="82"/>
      <c r="E154" s="82"/>
      <c r="F154" s="56">
        <f t="shared" si="68"/>
        <v>3.08</v>
      </c>
      <c r="G154" s="56">
        <f t="shared" si="69"/>
        <v>3.77</v>
      </c>
      <c r="H154" s="57">
        <f t="shared" si="78"/>
        <v>4.33</v>
      </c>
      <c r="I154" s="57">
        <f t="shared" si="79"/>
        <v>5.32</v>
      </c>
      <c r="J154" s="57">
        <f t="shared" si="80"/>
        <v>7.2</v>
      </c>
      <c r="K154" s="57">
        <f t="shared" si="81"/>
        <v>11.04</v>
      </c>
      <c r="L154" s="57">
        <f t="shared" si="82"/>
        <v>15.18</v>
      </c>
      <c r="M154" s="57">
        <f t="shared" si="83"/>
        <v>18.05</v>
      </c>
      <c r="N154" s="57">
        <f t="shared" si="84"/>
        <v>23.45</v>
      </c>
      <c r="O154" s="57">
        <f t="shared" si="85"/>
        <v>97.35</v>
      </c>
      <c r="P154" s="92">
        <v>708</v>
      </c>
    </row>
    <row r="155" spans="1:16" s="5" customFormat="1" x14ac:dyDescent="0.2">
      <c r="A155" s="54">
        <v>11871</v>
      </c>
      <c r="B155" s="81"/>
      <c r="C155" s="81"/>
      <c r="D155" s="82"/>
      <c r="E155" s="82"/>
      <c r="F155" s="56">
        <f t="shared" si="68"/>
        <v>3.08</v>
      </c>
      <c r="G155" s="56">
        <f t="shared" si="69"/>
        <v>3.77</v>
      </c>
      <c r="H155" s="57">
        <f t="shared" si="78"/>
        <v>4.33</v>
      </c>
      <c r="I155" s="57">
        <f t="shared" si="79"/>
        <v>5.32</v>
      </c>
      <c r="J155" s="57">
        <f t="shared" si="80"/>
        <v>7.2</v>
      </c>
      <c r="K155" s="57">
        <f t="shared" si="81"/>
        <v>11.04</v>
      </c>
      <c r="L155" s="57">
        <f t="shared" si="82"/>
        <v>15.18</v>
      </c>
      <c r="M155" s="57">
        <f t="shared" si="83"/>
        <v>18.05</v>
      </c>
      <c r="N155" s="57">
        <f t="shared" si="84"/>
        <v>23.45</v>
      </c>
      <c r="O155" s="57">
        <f t="shared" si="85"/>
        <v>97.35</v>
      </c>
      <c r="P155" s="92">
        <v>708</v>
      </c>
    </row>
    <row r="156" spans="1:16" s="5" customFormat="1" x14ac:dyDescent="0.2">
      <c r="A156" s="54">
        <v>11902</v>
      </c>
      <c r="B156" s="81"/>
      <c r="C156" s="81"/>
      <c r="D156" s="82"/>
      <c r="E156" s="82"/>
      <c r="F156" s="56">
        <f t="shared" si="68"/>
        <v>3.07</v>
      </c>
      <c r="G156" s="56">
        <f t="shared" si="69"/>
        <v>3.76</v>
      </c>
      <c r="H156" s="57">
        <f t="shared" si="78"/>
        <v>4.32</v>
      </c>
      <c r="I156" s="57">
        <f t="shared" si="79"/>
        <v>5.3</v>
      </c>
      <c r="J156" s="57">
        <f t="shared" si="80"/>
        <v>7.18</v>
      </c>
      <c r="K156" s="57">
        <f t="shared" si="81"/>
        <v>11.01</v>
      </c>
      <c r="L156" s="57">
        <f t="shared" si="82"/>
        <v>15.14</v>
      </c>
      <c r="M156" s="57">
        <f t="shared" si="83"/>
        <v>18</v>
      </c>
      <c r="N156" s="57">
        <f t="shared" si="84"/>
        <v>23.38</v>
      </c>
      <c r="O156" s="57">
        <f t="shared" si="85"/>
        <v>97.08</v>
      </c>
      <c r="P156" s="92">
        <v>706</v>
      </c>
    </row>
    <row r="157" spans="1:16" s="5" customFormat="1" x14ac:dyDescent="0.2">
      <c r="A157" s="54">
        <v>11933</v>
      </c>
      <c r="B157" s="81"/>
      <c r="C157" s="81"/>
      <c r="D157" s="82"/>
      <c r="E157" s="82"/>
      <c r="F157" s="56">
        <f t="shared" si="68"/>
        <v>3.1</v>
      </c>
      <c r="G157" s="56">
        <f t="shared" si="69"/>
        <v>3.8</v>
      </c>
      <c r="H157" s="57">
        <f t="shared" si="78"/>
        <v>4.3600000000000003</v>
      </c>
      <c r="I157" s="57">
        <f t="shared" si="79"/>
        <v>5.35</v>
      </c>
      <c r="J157" s="57">
        <f t="shared" si="80"/>
        <v>7.25</v>
      </c>
      <c r="K157" s="57">
        <f t="shared" si="81"/>
        <v>11.12</v>
      </c>
      <c r="L157" s="57">
        <f t="shared" si="82"/>
        <v>15.29</v>
      </c>
      <c r="M157" s="57">
        <f t="shared" si="83"/>
        <v>18.170000000000002</v>
      </c>
      <c r="N157" s="57">
        <f t="shared" si="84"/>
        <v>23.61</v>
      </c>
      <c r="O157" s="57">
        <f t="shared" si="85"/>
        <v>98.04</v>
      </c>
      <c r="P157" s="92">
        <v>713</v>
      </c>
    </row>
    <row r="158" spans="1:16" s="5" customFormat="1" x14ac:dyDescent="0.2">
      <c r="A158" s="54">
        <v>11963</v>
      </c>
      <c r="B158" s="81"/>
      <c r="C158" s="81"/>
      <c r="D158" s="82"/>
      <c r="E158" s="82"/>
      <c r="F158" s="56">
        <f t="shared" si="68"/>
        <v>3.13</v>
      </c>
      <c r="G158" s="56">
        <f t="shared" si="69"/>
        <v>3.84</v>
      </c>
      <c r="H158" s="57">
        <f t="shared" si="78"/>
        <v>4.41</v>
      </c>
      <c r="I158" s="57">
        <f t="shared" si="79"/>
        <v>5.41</v>
      </c>
      <c r="J158" s="57">
        <f t="shared" si="80"/>
        <v>7.32</v>
      </c>
      <c r="K158" s="57">
        <f t="shared" si="81"/>
        <v>11.23</v>
      </c>
      <c r="L158" s="57">
        <f t="shared" si="82"/>
        <v>15.44</v>
      </c>
      <c r="M158" s="57">
        <f t="shared" si="83"/>
        <v>18.350000000000001</v>
      </c>
      <c r="N158" s="57">
        <f t="shared" si="84"/>
        <v>23.85</v>
      </c>
      <c r="O158" s="57">
        <f t="shared" si="85"/>
        <v>99</v>
      </c>
      <c r="P158" s="92">
        <v>720</v>
      </c>
    </row>
    <row r="159" spans="1:16" s="5" customFormat="1" x14ac:dyDescent="0.2">
      <c r="A159" s="54">
        <v>11994</v>
      </c>
      <c r="B159" s="81"/>
      <c r="C159" s="81"/>
      <c r="D159" s="82"/>
      <c r="E159" s="82"/>
      <c r="F159" s="56">
        <f t="shared" si="68"/>
        <v>3.16</v>
      </c>
      <c r="G159" s="56">
        <f t="shared" si="69"/>
        <v>3.87</v>
      </c>
      <c r="H159" s="57">
        <f t="shared" si="78"/>
        <v>4.4400000000000004</v>
      </c>
      <c r="I159" s="57">
        <f t="shared" si="79"/>
        <v>5.45</v>
      </c>
      <c r="J159" s="57">
        <f t="shared" si="80"/>
        <v>7.38</v>
      </c>
      <c r="K159" s="57">
        <f t="shared" si="81"/>
        <v>11.33</v>
      </c>
      <c r="L159" s="57">
        <f t="shared" si="82"/>
        <v>15.57</v>
      </c>
      <c r="M159" s="57">
        <f t="shared" si="83"/>
        <v>18.510000000000002</v>
      </c>
      <c r="N159" s="57">
        <f t="shared" si="84"/>
        <v>24.05</v>
      </c>
      <c r="O159" s="57">
        <f t="shared" si="85"/>
        <v>99.83</v>
      </c>
      <c r="P159" s="92">
        <v>726</v>
      </c>
    </row>
    <row r="160" spans="1:16" s="5" customFormat="1" x14ac:dyDescent="0.2">
      <c r="A160" s="54">
        <v>12024</v>
      </c>
      <c r="B160" s="81"/>
      <c r="C160" s="81"/>
      <c r="D160" s="82"/>
      <c r="E160" s="82"/>
      <c r="F160" s="56">
        <f t="shared" si="68"/>
        <v>3.14</v>
      </c>
      <c r="G160" s="56">
        <f t="shared" si="69"/>
        <v>3.85</v>
      </c>
      <c r="H160" s="57">
        <f t="shared" si="78"/>
        <v>4.42</v>
      </c>
      <c r="I160" s="57">
        <f t="shared" si="79"/>
        <v>5.42</v>
      </c>
      <c r="J160" s="57">
        <f t="shared" si="80"/>
        <v>7.34</v>
      </c>
      <c r="K160" s="57">
        <f t="shared" si="81"/>
        <v>11.26</v>
      </c>
      <c r="L160" s="57">
        <f t="shared" si="82"/>
        <v>15.48</v>
      </c>
      <c r="M160" s="57">
        <f t="shared" si="83"/>
        <v>18.399999999999999</v>
      </c>
      <c r="N160" s="57">
        <f t="shared" si="84"/>
        <v>23.91</v>
      </c>
      <c r="O160" s="57">
        <f t="shared" si="85"/>
        <v>99.28</v>
      </c>
      <c r="P160" s="92">
        <v>722</v>
      </c>
    </row>
    <row r="161" spans="1:16" s="5" customFormat="1" x14ac:dyDescent="0.2">
      <c r="A161" s="54">
        <v>12055</v>
      </c>
      <c r="B161" s="81"/>
      <c r="C161" s="81"/>
      <c r="D161" s="82"/>
      <c r="E161" s="82"/>
      <c r="F161" s="56">
        <f t="shared" si="68"/>
        <v>3.15</v>
      </c>
      <c r="G161" s="56">
        <f t="shared" si="69"/>
        <v>3.86</v>
      </c>
      <c r="H161" s="57">
        <f t="shared" si="78"/>
        <v>4.43</v>
      </c>
      <c r="I161" s="57">
        <f t="shared" si="79"/>
        <v>5.44</v>
      </c>
      <c r="J161" s="57">
        <f t="shared" si="80"/>
        <v>7.36</v>
      </c>
      <c r="K161" s="57">
        <f t="shared" si="81"/>
        <v>11.29</v>
      </c>
      <c r="L161" s="57">
        <f t="shared" si="82"/>
        <v>15.52</v>
      </c>
      <c r="M161" s="57">
        <f t="shared" si="83"/>
        <v>18.45</v>
      </c>
      <c r="N161" s="57">
        <f t="shared" si="84"/>
        <v>23.98</v>
      </c>
      <c r="O161" s="57">
        <f t="shared" si="85"/>
        <v>99.55</v>
      </c>
      <c r="P161" s="92">
        <v>724</v>
      </c>
    </row>
    <row r="162" spans="1:16" s="5" customFormat="1" x14ac:dyDescent="0.2">
      <c r="A162" s="54">
        <v>12086</v>
      </c>
      <c r="B162" s="81"/>
      <c r="C162" s="81"/>
      <c r="D162" s="82"/>
      <c r="E162" s="82"/>
      <c r="F162" s="56">
        <f t="shared" si="68"/>
        <v>3.14</v>
      </c>
      <c r="G162" s="56">
        <f t="shared" si="69"/>
        <v>3.85</v>
      </c>
      <c r="H162" s="57">
        <f t="shared" si="78"/>
        <v>4.42</v>
      </c>
      <c r="I162" s="57">
        <f t="shared" si="79"/>
        <v>5.42</v>
      </c>
      <c r="J162" s="57">
        <f t="shared" si="80"/>
        <v>7.34</v>
      </c>
      <c r="K162" s="57">
        <f t="shared" si="81"/>
        <v>11.26</v>
      </c>
      <c r="L162" s="57">
        <f t="shared" si="82"/>
        <v>15.48</v>
      </c>
      <c r="M162" s="57">
        <f t="shared" si="83"/>
        <v>18.399999999999999</v>
      </c>
      <c r="N162" s="57">
        <f t="shared" si="84"/>
        <v>23.91</v>
      </c>
      <c r="O162" s="57">
        <f t="shared" si="85"/>
        <v>99.28</v>
      </c>
      <c r="P162" s="92">
        <v>722</v>
      </c>
    </row>
    <row r="163" spans="1:16" s="5" customFormat="1" x14ac:dyDescent="0.2">
      <c r="A163" s="54">
        <v>12114</v>
      </c>
      <c r="B163" s="81"/>
      <c r="C163" s="81"/>
      <c r="D163" s="82"/>
      <c r="E163" s="82"/>
      <c r="F163" s="56">
        <f t="shared" si="68"/>
        <v>3.11</v>
      </c>
      <c r="G163" s="56">
        <f t="shared" si="69"/>
        <v>3.81</v>
      </c>
      <c r="H163" s="57">
        <f t="shared" si="78"/>
        <v>4.38</v>
      </c>
      <c r="I163" s="57">
        <f t="shared" si="79"/>
        <v>5.37</v>
      </c>
      <c r="J163" s="57">
        <f t="shared" si="80"/>
        <v>7.27</v>
      </c>
      <c r="K163" s="57">
        <f t="shared" si="81"/>
        <v>11.15</v>
      </c>
      <c r="L163" s="57">
        <f t="shared" si="82"/>
        <v>15.33</v>
      </c>
      <c r="M163" s="57">
        <f t="shared" si="83"/>
        <v>18.23</v>
      </c>
      <c r="N163" s="57">
        <f t="shared" si="84"/>
        <v>23.68</v>
      </c>
      <c r="O163" s="57">
        <f t="shared" si="85"/>
        <v>98.31</v>
      </c>
      <c r="P163" s="92">
        <v>715</v>
      </c>
    </row>
    <row r="164" spans="1:16" s="5" customFormat="1" x14ac:dyDescent="0.2">
      <c r="A164" s="54">
        <v>12145</v>
      </c>
      <c r="B164" s="81"/>
      <c r="C164" s="81"/>
      <c r="D164" s="82"/>
      <c r="E164" s="82"/>
      <c r="F164" s="56">
        <f t="shared" si="68"/>
        <v>3.08</v>
      </c>
      <c r="G164" s="56">
        <f t="shared" si="69"/>
        <v>3.78</v>
      </c>
      <c r="H164" s="57">
        <f t="shared" si="78"/>
        <v>4.34</v>
      </c>
      <c r="I164" s="57">
        <f t="shared" si="79"/>
        <v>5.32</v>
      </c>
      <c r="J164" s="57">
        <f t="shared" si="80"/>
        <v>7.21</v>
      </c>
      <c r="K164" s="57">
        <f t="shared" si="81"/>
        <v>11.06</v>
      </c>
      <c r="L164" s="57">
        <f t="shared" si="82"/>
        <v>15.2</v>
      </c>
      <c r="M164" s="57">
        <f t="shared" si="83"/>
        <v>18.07</v>
      </c>
      <c r="N164" s="57">
        <f t="shared" si="84"/>
        <v>23.48</v>
      </c>
      <c r="O164" s="57">
        <f t="shared" si="85"/>
        <v>97.49</v>
      </c>
      <c r="P164" s="92">
        <v>709</v>
      </c>
    </row>
    <row r="165" spans="1:16" s="5" customFormat="1" x14ac:dyDescent="0.2">
      <c r="A165" s="54">
        <v>12175</v>
      </c>
      <c r="B165" s="81"/>
      <c r="C165" s="81"/>
      <c r="D165" s="82"/>
      <c r="E165" s="82"/>
      <c r="F165" s="56">
        <f t="shared" si="68"/>
        <v>3.05</v>
      </c>
      <c r="G165" s="56">
        <f t="shared" si="69"/>
        <v>3.74</v>
      </c>
      <c r="H165" s="57">
        <f t="shared" si="78"/>
        <v>4.29</v>
      </c>
      <c r="I165" s="57">
        <f t="shared" si="79"/>
        <v>5.26</v>
      </c>
      <c r="J165" s="57">
        <f t="shared" si="80"/>
        <v>7.12</v>
      </c>
      <c r="K165" s="57">
        <f t="shared" si="81"/>
        <v>10.94</v>
      </c>
      <c r="L165" s="57">
        <f t="shared" si="82"/>
        <v>15.03</v>
      </c>
      <c r="M165" s="57">
        <f t="shared" si="83"/>
        <v>17.87</v>
      </c>
      <c r="N165" s="57">
        <f t="shared" si="84"/>
        <v>23.22</v>
      </c>
      <c r="O165" s="57">
        <f t="shared" si="85"/>
        <v>96.39</v>
      </c>
      <c r="P165" s="92">
        <v>701</v>
      </c>
    </row>
    <row r="166" spans="1:16" s="5" customFormat="1" x14ac:dyDescent="0.2">
      <c r="A166" s="54">
        <v>12206</v>
      </c>
      <c r="B166" s="81"/>
      <c r="C166" s="81"/>
      <c r="D166" s="82"/>
      <c r="E166" s="82"/>
      <c r="F166" s="56">
        <f t="shared" si="68"/>
        <v>3.03</v>
      </c>
      <c r="G166" s="56">
        <f t="shared" si="69"/>
        <v>3.72</v>
      </c>
      <c r="H166" s="57">
        <f t="shared" ref="H166:H181" si="86">P166*0.00612</f>
        <v>4.2699999999999996</v>
      </c>
      <c r="I166" s="57">
        <f t="shared" ref="I166:I181" si="87">P166*0.00751</f>
        <v>5.23</v>
      </c>
      <c r="J166" s="57">
        <f t="shared" ref="J166:J181" si="88">P166*0.010164</f>
        <v>7.08</v>
      </c>
      <c r="K166" s="57">
        <f t="shared" ref="K166:K181" si="89">P166*0.0156</f>
        <v>10.87</v>
      </c>
      <c r="L166" s="57">
        <f t="shared" ref="L166:L181" si="90">P166*0.02144</f>
        <v>14.94</v>
      </c>
      <c r="M166" s="57">
        <f t="shared" ref="M166:M181" si="91">P166*0.02549</f>
        <v>17.77</v>
      </c>
      <c r="N166" s="57">
        <f t="shared" ref="N166:N181" si="92">P166*0.03312</f>
        <v>23.08</v>
      </c>
      <c r="O166" s="57">
        <f t="shared" ref="O166:O181" si="93">P166*0.1375</f>
        <v>95.84</v>
      </c>
      <c r="P166" s="92">
        <v>697</v>
      </c>
    </row>
    <row r="167" spans="1:16" s="5" customFormat="1" x14ac:dyDescent="0.2">
      <c r="A167" s="54">
        <v>12236</v>
      </c>
      <c r="B167" s="81"/>
      <c r="C167" s="81"/>
      <c r="D167" s="82"/>
      <c r="E167" s="82"/>
      <c r="F167" s="56">
        <f t="shared" si="68"/>
        <v>3.02</v>
      </c>
      <c r="G167" s="56">
        <f t="shared" si="69"/>
        <v>3.7</v>
      </c>
      <c r="H167" s="57">
        <f t="shared" si="86"/>
        <v>4.25</v>
      </c>
      <c r="I167" s="57">
        <f t="shared" si="87"/>
        <v>5.22</v>
      </c>
      <c r="J167" s="57">
        <f t="shared" si="88"/>
        <v>7.06</v>
      </c>
      <c r="K167" s="57">
        <f t="shared" si="89"/>
        <v>10.84</v>
      </c>
      <c r="L167" s="57">
        <f t="shared" si="90"/>
        <v>14.9</v>
      </c>
      <c r="M167" s="57">
        <f t="shared" si="91"/>
        <v>17.72</v>
      </c>
      <c r="N167" s="57">
        <f t="shared" si="92"/>
        <v>23.02</v>
      </c>
      <c r="O167" s="57">
        <f t="shared" si="93"/>
        <v>95.56</v>
      </c>
      <c r="P167" s="92">
        <v>695</v>
      </c>
    </row>
    <row r="168" spans="1:16" s="5" customFormat="1" x14ac:dyDescent="0.2">
      <c r="A168" s="54">
        <v>12267</v>
      </c>
      <c r="B168" s="81"/>
      <c r="C168" s="81"/>
      <c r="D168" s="82"/>
      <c r="E168" s="82"/>
      <c r="F168" s="56">
        <f t="shared" si="68"/>
        <v>3.04</v>
      </c>
      <c r="G168" s="56">
        <f t="shared" si="69"/>
        <v>3.72</v>
      </c>
      <c r="H168" s="57">
        <f t="shared" si="86"/>
        <v>4.2699999999999996</v>
      </c>
      <c r="I168" s="57">
        <f t="shared" si="87"/>
        <v>5.24</v>
      </c>
      <c r="J168" s="57">
        <f t="shared" si="88"/>
        <v>7.09</v>
      </c>
      <c r="K168" s="57">
        <f t="shared" si="89"/>
        <v>10.89</v>
      </c>
      <c r="L168" s="57">
        <f t="shared" si="90"/>
        <v>14.97</v>
      </c>
      <c r="M168" s="57">
        <f t="shared" si="91"/>
        <v>17.79</v>
      </c>
      <c r="N168" s="57">
        <f t="shared" si="92"/>
        <v>23.12</v>
      </c>
      <c r="O168" s="57">
        <f t="shared" si="93"/>
        <v>95.98</v>
      </c>
      <c r="P168" s="92">
        <v>698</v>
      </c>
    </row>
    <row r="169" spans="1:16" s="5" customFormat="1" x14ac:dyDescent="0.2">
      <c r="A169" s="54">
        <v>12298</v>
      </c>
      <c r="B169" s="81"/>
      <c r="C169" s="81"/>
      <c r="D169" s="82"/>
      <c r="E169" s="82"/>
      <c r="F169" s="56">
        <f t="shared" si="68"/>
        <v>3.05</v>
      </c>
      <c r="G169" s="56">
        <f t="shared" si="69"/>
        <v>3.74</v>
      </c>
      <c r="H169" s="57">
        <f t="shared" si="86"/>
        <v>4.29</v>
      </c>
      <c r="I169" s="57">
        <f t="shared" si="87"/>
        <v>5.26</v>
      </c>
      <c r="J169" s="57">
        <f t="shared" si="88"/>
        <v>7.12</v>
      </c>
      <c r="K169" s="57">
        <f t="shared" si="89"/>
        <v>10.94</v>
      </c>
      <c r="L169" s="57">
        <f t="shared" si="90"/>
        <v>15.03</v>
      </c>
      <c r="M169" s="57">
        <f t="shared" si="91"/>
        <v>17.87</v>
      </c>
      <c r="N169" s="57">
        <f t="shared" si="92"/>
        <v>23.22</v>
      </c>
      <c r="O169" s="57">
        <f t="shared" si="93"/>
        <v>96.39</v>
      </c>
      <c r="P169" s="92">
        <v>701</v>
      </c>
    </row>
    <row r="170" spans="1:16" s="5" customFormat="1" x14ac:dyDescent="0.2">
      <c r="A170" s="54">
        <v>12328</v>
      </c>
      <c r="B170" s="81"/>
      <c r="C170" s="81"/>
      <c r="D170" s="82"/>
      <c r="E170" s="82"/>
      <c r="F170" s="56">
        <f t="shared" si="68"/>
        <v>3.05</v>
      </c>
      <c r="G170" s="56">
        <f t="shared" si="69"/>
        <v>3.74</v>
      </c>
      <c r="H170" s="57">
        <f t="shared" si="86"/>
        <v>4.29</v>
      </c>
      <c r="I170" s="57">
        <f t="shared" si="87"/>
        <v>5.26</v>
      </c>
      <c r="J170" s="57">
        <f t="shared" si="88"/>
        <v>7.12</v>
      </c>
      <c r="K170" s="57">
        <f t="shared" si="89"/>
        <v>10.94</v>
      </c>
      <c r="L170" s="57">
        <f t="shared" si="90"/>
        <v>15.03</v>
      </c>
      <c r="M170" s="57">
        <f t="shared" si="91"/>
        <v>17.87</v>
      </c>
      <c r="N170" s="57">
        <f t="shared" si="92"/>
        <v>23.22</v>
      </c>
      <c r="O170" s="57">
        <f t="shared" si="93"/>
        <v>96.39</v>
      </c>
      <c r="P170" s="92">
        <v>701</v>
      </c>
    </row>
    <row r="171" spans="1:16" s="5" customFormat="1" x14ac:dyDescent="0.2">
      <c r="A171" s="54">
        <v>12359</v>
      </c>
      <c r="B171" s="81"/>
      <c r="C171" s="81"/>
      <c r="D171" s="82"/>
      <c r="E171" s="82"/>
      <c r="F171" s="56">
        <f t="shared" si="68"/>
        <v>3.05</v>
      </c>
      <c r="G171" s="56">
        <f t="shared" si="69"/>
        <v>3.74</v>
      </c>
      <c r="H171" s="57">
        <f t="shared" si="86"/>
        <v>4.3</v>
      </c>
      <c r="I171" s="57">
        <f t="shared" si="87"/>
        <v>5.27</v>
      </c>
      <c r="J171" s="57">
        <f t="shared" si="88"/>
        <v>7.14</v>
      </c>
      <c r="K171" s="57">
        <f t="shared" si="89"/>
        <v>10.95</v>
      </c>
      <c r="L171" s="57">
        <f t="shared" si="90"/>
        <v>15.05</v>
      </c>
      <c r="M171" s="57">
        <f t="shared" si="91"/>
        <v>17.89</v>
      </c>
      <c r="N171" s="57">
        <f t="shared" si="92"/>
        <v>23.25</v>
      </c>
      <c r="O171" s="57">
        <f t="shared" si="93"/>
        <v>96.53</v>
      </c>
      <c r="P171" s="92">
        <v>702</v>
      </c>
    </row>
    <row r="172" spans="1:16" s="5" customFormat="1" x14ac:dyDescent="0.2">
      <c r="A172" s="54">
        <v>12389</v>
      </c>
      <c r="B172" s="81"/>
      <c r="C172" s="81"/>
      <c r="D172" s="82"/>
      <c r="E172" s="82"/>
      <c r="F172" s="56">
        <f t="shared" si="68"/>
        <v>3.05</v>
      </c>
      <c r="G172" s="56">
        <f t="shared" si="69"/>
        <v>3.73</v>
      </c>
      <c r="H172" s="57">
        <f t="shared" si="86"/>
        <v>4.28</v>
      </c>
      <c r="I172" s="57">
        <f t="shared" si="87"/>
        <v>5.26</v>
      </c>
      <c r="J172" s="57">
        <f t="shared" si="88"/>
        <v>7.11</v>
      </c>
      <c r="K172" s="57">
        <f t="shared" si="89"/>
        <v>10.92</v>
      </c>
      <c r="L172" s="57">
        <f t="shared" si="90"/>
        <v>15.01</v>
      </c>
      <c r="M172" s="57">
        <f t="shared" si="91"/>
        <v>17.84</v>
      </c>
      <c r="N172" s="57">
        <f t="shared" si="92"/>
        <v>23.18</v>
      </c>
      <c r="O172" s="57">
        <f t="shared" si="93"/>
        <v>96.25</v>
      </c>
      <c r="P172" s="92">
        <v>700</v>
      </c>
    </row>
    <row r="173" spans="1:16" s="5" customFormat="1" x14ac:dyDescent="0.2">
      <c r="A173" s="54">
        <v>12420</v>
      </c>
      <c r="B173" s="81"/>
      <c r="C173" s="81"/>
      <c r="D173" s="82"/>
      <c r="E173" s="82"/>
      <c r="F173" s="56">
        <f t="shared" si="68"/>
        <v>3.02</v>
      </c>
      <c r="G173" s="56">
        <f t="shared" si="69"/>
        <v>3.7</v>
      </c>
      <c r="H173" s="57">
        <f t="shared" si="86"/>
        <v>4.25</v>
      </c>
      <c r="I173" s="57">
        <f t="shared" si="87"/>
        <v>5.22</v>
      </c>
      <c r="J173" s="57">
        <f t="shared" si="88"/>
        <v>7.06</v>
      </c>
      <c r="K173" s="57">
        <f t="shared" si="89"/>
        <v>10.84</v>
      </c>
      <c r="L173" s="57">
        <f t="shared" si="90"/>
        <v>14.9</v>
      </c>
      <c r="M173" s="57">
        <f t="shared" si="91"/>
        <v>17.72</v>
      </c>
      <c r="N173" s="57">
        <f t="shared" si="92"/>
        <v>23.02</v>
      </c>
      <c r="O173" s="57">
        <f t="shared" si="93"/>
        <v>95.56</v>
      </c>
      <c r="P173" s="92">
        <v>695</v>
      </c>
    </row>
    <row r="174" spans="1:16" s="5" customFormat="1" x14ac:dyDescent="0.2">
      <c r="A174" s="54">
        <v>12451</v>
      </c>
      <c r="B174" s="81"/>
      <c r="C174" s="81"/>
      <c r="D174" s="82"/>
      <c r="E174" s="82"/>
      <c r="F174" s="56">
        <f t="shared" si="68"/>
        <v>2.99</v>
      </c>
      <c r="G174" s="56">
        <f t="shared" si="69"/>
        <v>3.66</v>
      </c>
      <c r="H174" s="57">
        <f t="shared" si="86"/>
        <v>4.2</v>
      </c>
      <c r="I174" s="57">
        <f t="shared" si="87"/>
        <v>5.16</v>
      </c>
      <c r="J174" s="57">
        <f t="shared" si="88"/>
        <v>6.98</v>
      </c>
      <c r="K174" s="57">
        <f t="shared" si="89"/>
        <v>10.72</v>
      </c>
      <c r="L174" s="57">
        <f t="shared" si="90"/>
        <v>14.73</v>
      </c>
      <c r="M174" s="57">
        <f t="shared" si="91"/>
        <v>17.510000000000002</v>
      </c>
      <c r="N174" s="57">
        <f t="shared" si="92"/>
        <v>22.75</v>
      </c>
      <c r="O174" s="57">
        <f t="shared" si="93"/>
        <v>94.46</v>
      </c>
      <c r="P174" s="92">
        <v>687</v>
      </c>
    </row>
    <row r="175" spans="1:16" s="5" customFormat="1" x14ac:dyDescent="0.2">
      <c r="A175" s="54">
        <v>12479</v>
      </c>
      <c r="B175" s="81"/>
      <c r="C175" s="81"/>
      <c r="D175" s="82"/>
      <c r="E175" s="82"/>
      <c r="F175" s="56">
        <f t="shared" si="68"/>
        <v>2.94</v>
      </c>
      <c r="G175" s="56">
        <f t="shared" si="69"/>
        <v>3.61</v>
      </c>
      <c r="H175" s="57">
        <f t="shared" si="86"/>
        <v>4.1399999999999997</v>
      </c>
      <c r="I175" s="57">
        <f t="shared" si="87"/>
        <v>5.08</v>
      </c>
      <c r="J175" s="57">
        <f t="shared" si="88"/>
        <v>6.88</v>
      </c>
      <c r="K175" s="57">
        <f t="shared" si="89"/>
        <v>10.56</v>
      </c>
      <c r="L175" s="57">
        <f t="shared" si="90"/>
        <v>14.51</v>
      </c>
      <c r="M175" s="57">
        <f t="shared" si="91"/>
        <v>17.260000000000002</v>
      </c>
      <c r="N175" s="57">
        <f t="shared" si="92"/>
        <v>22.42</v>
      </c>
      <c r="O175" s="57">
        <f t="shared" si="93"/>
        <v>93.09</v>
      </c>
      <c r="P175" s="92">
        <v>677</v>
      </c>
    </row>
    <row r="176" spans="1:16" s="5" customFormat="1" x14ac:dyDescent="0.2">
      <c r="A176" s="54">
        <v>12510</v>
      </c>
      <c r="B176" s="81"/>
      <c r="C176" s="81"/>
      <c r="D176" s="82"/>
      <c r="E176" s="82"/>
      <c r="F176" s="56">
        <f t="shared" si="68"/>
        <v>2.91</v>
      </c>
      <c r="G176" s="56">
        <f t="shared" si="69"/>
        <v>3.57</v>
      </c>
      <c r="H176" s="57">
        <f t="shared" si="86"/>
        <v>4.0999999999999996</v>
      </c>
      <c r="I176" s="57">
        <f t="shared" si="87"/>
        <v>5.03</v>
      </c>
      <c r="J176" s="57">
        <f t="shared" si="88"/>
        <v>6.81</v>
      </c>
      <c r="K176" s="57">
        <f t="shared" si="89"/>
        <v>10.45</v>
      </c>
      <c r="L176" s="57">
        <f t="shared" si="90"/>
        <v>14.36</v>
      </c>
      <c r="M176" s="57">
        <f t="shared" si="91"/>
        <v>17.079999999999998</v>
      </c>
      <c r="N176" s="57">
        <f t="shared" si="92"/>
        <v>22.19</v>
      </c>
      <c r="O176" s="57">
        <f t="shared" si="93"/>
        <v>92.13</v>
      </c>
      <c r="P176" s="92">
        <v>670</v>
      </c>
    </row>
    <row r="177" spans="1:16" s="5" customFormat="1" x14ac:dyDescent="0.2">
      <c r="A177" s="54">
        <v>12540</v>
      </c>
      <c r="B177" s="81"/>
      <c r="C177" s="81"/>
      <c r="D177" s="82"/>
      <c r="E177" s="82"/>
      <c r="F177" s="56">
        <f t="shared" si="68"/>
        <v>2.88</v>
      </c>
      <c r="G177" s="56">
        <f t="shared" si="69"/>
        <v>3.53</v>
      </c>
      <c r="H177" s="57">
        <f t="shared" si="86"/>
        <v>4.05</v>
      </c>
      <c r="I177" s="57">
        <f t="shared" si="87"/>
        <v>4.97</v>
      </c>
      <c r="J177" s="57">
        <f t="shared" si="88"/>
        <v>6.73</v>
      </c>
      <c r="K177" s="57">
        <f t="shared" si="89"/>
        <v>10.33</v>
      </c>
      <c r="L177" s="57">
        <f t="shared" si="90"/>
        <v>14.19</v>
      </c>
      <c r="M177" s="57">
        <f t="shared" si="91"/>
        <v>16.87</v>
      </c>
      <c r="N177" s="57">
        <f t="shared" si="92"/>
        <v>21.93</v>
      </c>
      <c r="O177" s="57">
        <f t="shared" si="93"/>
        <v>91.03</v>
      </c>
      <c r="P177" s="92">
        <v>662</v>
      </c>
    </row>
    <row r="178" spans="1:16" s="5" customFormat="1" x14ac:dyDescent="0.2">
      <c r="A178" s="54">
        <v>12571</v>
      </c>
      <c r="B178" s="81"/>
      <c r="C178" s="81"/>
      <c r="D178" s="82"/>
      <c r="E178" s="82"/>
      <c r="F178" s="56">
        <f t="shared" si="68"/>
        <v>2.84</v>
      </c>
      <c r="G178" s="56">
        <f t="shared" si="69"/>
        <v>3.48</v>
      </c>
      <c r="H178" s="57">
        <f t="shared" si="86"/>
        <v>4</v>
      </c>
      <c r="I178" s="57">
        <f t="shared" si="87"/>
        <v>4.9000000000000004</v>
      </c>
      <c r="J178" s="57">
        <f t="shared" si="88"/>
        <v>6.64</v>
      </c>
      <c r="K178" s="57">
        <f t="shared" si="89"/>
        <v>10.19</v>
      </c>
      <c r="L178" s="57">
        <f t="shared" si="90"/>
        <v>14</v>
      </c>
      <c r="M178" s="57">
        <f t="shared" si="91"/>
        <v>16.64</v>
      </c>
      <c r="N178" s="57">
        <f t="shared" si="92"/>
        <v>21.63</v>
      </c>
      <c r="O178" s="57">
        <f t="shared" si="93"/>
        <v>89.79</v>
      </c>
      <c r="P178" s="92">
        <v>653</v>
      </c>
    </row>
    <row r="179" spans="1:16" s="5" customFormat="1" x14ac:dyDescent="0.2">
      <c r="A179" s="54">
        <v>12601</v>
      </c>
      <c r="B179" s="81"/>
      <c r="C179" s="81"/>
      <c r="D179" s="82"/>
      <c r="E179" s="82"/>
      <c r="F179" s="56">
        <f t="shared" si="68"/>
        <v>2.84</v>
      </c>
      <c r="G179" s="56">
        <f t="shared" si="69"/>
        <v>3.49</v>
      </c>
      <c r="H179" s="57">
        <f t="shared" si="86"/>
        <v>4</v>
      </c>
      <c r="I179" s="57">
        <f t="shared" si="87"/>
        <v>4.91</v>
      </c>
      <c r="J179" s="57">
        <f t="shared" si="88"/>
        <v>6.65</v>
      </c>
      <c r="K179" s="57">
        <f t="shared" si="89"/>
        <v>10.199999999999999</v>
      </c>
      <c r="L179" s="57">
        <f t="shared" si="90"/>
        <v>14.02</v>
      </c>
      <c r="M179" s="57">
        <f t="shared" si="91"/>
        <v>16.670000000000002</v>
      </c>
      <c r="N179" s="57">
        <f t="shared" si="92"/>
        <v>21.66</v>
      </c>
      <c r="O179" s="57">
        <f t="shared" si="93"/>
        <v>89.93</v>
      </c>
      <c r="P179" s="92">
        <v>654</v>
      </c>
    </row>
    <row r="180" spans="1:16" s="5" customFormat="1" x14ac:dyDescent="0.2">
      <c r="A180" s="54">
        <v>12632</v>
      </c>
      <c r="B180" s="81"/>
      <c r="C180" s="81"/>
      <c r="D180" s="82"/>
      <c r="E180" s="82"/>
      <c r="F180" s="56">
        <f t="shared" si="68"/>
        <v>2.87</v>
      </c>
      <c r="G180" s="56">
        <f t="shared" si="69"/>
        <v>3.51</v>
      </c>
      <c r="H180" s="57">
        <f t="shared" si="86"/>
        <v>4.03</v>
      </c>
      <c r="I180" s="57">
        <f t="shared" si="87"/>
        <v>4.95</v>
      </c>
      <c r="J180" s="57">
        <f t="shared" si="88"/>
        <v>6.7</v>
      </c>
      <c r="K180" s="57">
        <f t="shared" si="89"/>
        <v>10.28</v>
      </c>
      <c r="L180" s="57">
        <f t="shared" si="90"/>
        <v>14.13</v>
      </c>
      <c r="M180" s="57">
        <f t="shared" si="91"/>
        <v>16.8</v>
      </c>
      <c r="N180" s="57">
        <f t="shared" si="92"/>
        <v>21.83</v>
      </c>
      <c r="O180" s="57">
        <f t="shared" si="93"/>
        <v>90.61</v>
      </c>
      <c r="P180" s="92">
        <v>659</v>
      </c>
    </row>
    <row r="181" spans="1:16" s="5" customFormat="1" x14ac:dyDescent="0.2">
      <c r="A181" s="54">
        <v>12663</v>
      </c>
      <c r="B181" s="81"/>
      <c r="C181" s="81"/>
      <c r="D181" s="82"/>
      <c r="E181" s="82"/>
      <c r="F181" s="56">
        <f t="shared" si="68"/>
        <v>2.87</v>
      </c>
      <c r="G181" s="56">
        <f t="shared" si="69"/>
        <v>3.52</v>
      </c>
      <c r="H181" s="57">
        <f t="shared" si="86"/>
        <v>4.04</v>
      </c>
      <c r="I181" s="57">
        <f t="shared" si="87"/>
        <v>4.96</v>
      </c>
      <c r="J181" s="57">
        <f t="shared" si="88"/>
        <v>6.71</v>
      </c>
      <c r="K181" s="57">
        <f t="shared" si="89"/>
        <v>10.3</v>
      </c>
      <c r="L181" s="57">
        <f t="shared" si="90"/>
        <v>14.15</v>
      </c>
      <c r="M181" s="57">
        <f t="shared" si="91"/>
        <v>16.82</v>
      </c>
      <c r="N181" s="57">
        <f t="shared" si="92"/>
        <v>21.86</v>
      </c>
      <c r="O181" s="57">
        <f t="shared" si="93"/>
        <v>90.75</v>
      </c>
      <c r="P181" s="92">
        <v>660</v>
      </c>
    </row>
    <row r="182" spans="1:16" s="5" customFormat="1" x14ac:dyDescent="0.2">
      <c r="A182" s="54">
        <v>12693</v>
      </c>
      <c r="B182" s="81"/>
      <c r="C182" s="81"/>
      <c r="D182" s="82"/>
      <c r="E182" s="82"/>
      <c r="F182" s="56">
        <f t="shared" si="68"/>
        <v>2.89</v>
      </c>
      <c r="G182" s="56">
        <f t="shared" si="69"/>
        <v>3.54</v>
      </c>
      <c r="H182" s="57">
        <f t="shared" ref="H182:H197" si="94">P182*0.00612</f>
        <v>4.0599999999999996</v>
      </c>
      <c r="I182" s="57">
        <f t="shared" ref="I182:I197" si="95">P182*0.00751</f>
        <v>4.99</v>
      </c>
      <c r="J182" s="57">
        <f t="shared" ref="J182:J197" si="96">P182*0.010164</f>
        <v>6.75</v>
      </c>
      <c r="K182" s="57">
        <f t="shared" ref="K182:K197" si="97">P182*0.0156</f>
        <v>10.36</v>
      </c>
      <c r="L182" s="57">
        <f t="shared" ref="L182:L197" si="98">P182*0.02144</f>
        <v>14.24</v>
      </c>
      <c r="M182" s="57">
        <f t="shared" ref="M182:M197" si="99">P182*0.02549</f>
        <v>16.93</v>
      </c>
      <c r="N182" s="57">
        <f t="shared" ref="N182:N197" si="100">P182*0.03312</f>
        <v>21.99</v>
      </c>
      <c r="O182" s="57">
        <f t="shared" ref="O182:O197" si="101">P182*0.1375</f>
        <v>91.3</v>
      </c>
      <c r="P182" s="92">
        <v>664</v>
      </c>
    </row>
    <row r="183" spans="1:16" s="5" customFormat="1" x14ac:dyDescent="0.2">
      <c r="A183" s="54">
        <v>12724</v>
      </c>
      <c r="B183" s="81"/>
      <c r="C183" s="81"/>
      <c r="D183" s="82"/>
      <c r="E183" s="82"/>
      <c r="F183" s="56">
        <f t="shared" si="68"/>
        <v>2.88</v>
      </c>
      <c r="G183" s="56">
        <f t="shared" si="69"/>
        <v>3.53</v>
      </c>
      <c r="H183" s="57">
        <f t="shared" si="94"/>
        <v>4.0599999999999996</v>
      </c>
      <c r="I183" s="57">
        <f t="shared" si="95"/>
        <v>4.9800000000000004</v>
      </c>
      <c r="J183" s="57">
        <f t="shared" si="96"/>
        <v>6.74</v>
      </c>
      <c r="K183" s="57">
        <f t="shared" si="97"/>
        <v>10.34</v>
      </c>
      <c r="L183" s="57">
        <f t="shared" si="98"/>
        <v>14.21</v>
      </c>
      <c r="M183" s="57">
        <f t="shared" si="99"/>
        <v>16.899999999999999</v>
      </c>
      <c r="N183" s="57">
        <f t="shared" si="100"/>
        <v>21.96</v>
      </c>
      <c r="O183" s="57">
        <f t="shared" si="101"/>
        <v>91.16</v>
      </c>
      <c r="P183" s="92">
        <v>663</v>
      </c>
    </row>
    <row r="184" spans="1:16" s="5" customFormat="1" x14ac:dyDescent="0.2">
      <c r="A184" s="54">
        <v>12754</v>
      </c>
      <c r="B184" s="81"/>
      <c r="C184" s="81"/>
      <c r="D184" s="82"/>
      <c r="E184" s="82"/>
      <c r="F184" s="56">
        <f t="shared" si="68"/>
        <v>2.84</v>
      </c>
      <c r="G184" s="56">
        <f t="shared" si="69"/>
        <v>3.48</v>
      </c>
      <c r="H184" s="57">
        <f t="shared" si="94"/>
        <v>4</v>
      </c>
      <c r="I184" s="57">
        <f t="shared" si="95"/>
        <v>4.9000000000000004</v>
      </c>
      <c r="J184" s="57">
        <f t="shared" si="96"/>
        <v>6.64</v>
      </c>
      <c r="K184" s="57">
        <f t="shared" si="97"/>
        <v>10.19</v>
      </c>
      <c r="L184" s="57">
        <f t="shared" si="98"/>
        <v>14</v>
      </c>
      <c r="M184" s="57">
        <f t="shared" si="99"/>
        <v>16.64</v>
      </c>
      <c r="N184" s="57">
        <f t="shared" si="100"/>
        <v>21.63</v>
      </c>
      <c r="O184" s="57">
        <f t="shared" si="101"/>
        <v>89.79</v>
      </c>
      <c r="P184" s="92">
        <v>653</v>
      </c>
    </row>
    <row r="185" spans="1:16" s="5" customFormat="1" x14ac:dyDescent="0.2">
      <c r="A185" s="54">
        <v>12785</v>
      </c>
      <c r="B185" s="81"/>
      <c r="C185" s="81"/>
      <c r="D185" s="82"/>
      <c r="E185" s="82"/>
      <c r="F185" s="56">
        <f t="shared" si="68"/>
        <v>2.79</v>
      </c>
      <c r="G185" s="56">
        <f t="shared" si="69"/>
        <v>3.42</v>
      </c>
      <c r="H185" s="57">
        <f t="shared" si="94"/>
        <v>3.93</v>
      </c>
      <c r="I185" s="57">
        <f t="shared" si="95"/>
        <v>4.82</v>
      </c>
      <c r="J185" s="57">
        <f t="shared" si="96"/>
        <v>6.53</v>
      </c>
      <c r="K185" s="57">
        <f t="shared" si="97"/>
        <v>10.02</v>
      </c>
      <c r="L185" s="57">
        <f t="shared" si="98"/>
        <v>13.76</v>
      </c>
      <c r="M185" s="57">
        <f t="shared" si="99"/>
        <v>16.36</v>
      </c>
      <c r="N185" s="57">
        <f t="shared" si="100"/>
        <v>21.26</v>
      </c>
      <c r="O185" s="57">
        <f t="shared" si="101"/>
        <v>88.28</v>
      </c>
      <c r="P185" s="92">
        <v>642</v>
      </c>
    </row>
    <row r="186" spans="1:16" s="5" customFormat="1" x14ac:dyDescent="0.2">
      <c r="A186" s="54">
        <v>12816</v>
      </c>
      <c r="B186" s="81"/>
      <c r="C186" s="81"/>
      <c r="D186" s="82"/>
      <c r="E186" s="82"/>
      <c r="F186" s="56">
        <f t="shared" si="68"/>
        <v>2.75</v>
      </c>
      <c r="G186" s="56">
        <f t="shared" si="69"/>
        <v>3.37</v>
      </c>
      <c r="H186" s="57">
        <f t="shared" si="94"/>
        <v>3.87</v>
      </c>
      <c r="I186" s="57">
        <f t="shared" si="95"/>
        <v>4.75</v>
      </c>
      <c r="J186" s="57">
        <f t="shared" si="96"/>
        <v>6.42</v>
      </c>
      <c r="K186" s="57">
        <f t="shared" si="97"/>
        <v>9.86</v>
      </c>
      <c r="L186" s="57">
        <f t="shared" si="98"/>
        <v>13.55</v>
      </c>
      <c r="M186" s="57">
        <f t="shared" si="99"/>
        <v>16.11</v>
      </c>
      <c r="N186" s="57">
        <f t="shared" si="100"/>
        <v>20.93</v>
      </c>
      <c r="O186" s="57">
        <f t="shared" si="101"/>
        <v>86.9</v>
      </c>
      <c r="P186" s="92">
        <v>632</v>
      </c>
    </row>
    <row r="187" spans="1:16" s="5" customFormat="1" x14ac:dyDescent="0.2">
      <c r="A187" s="54">
        <v>12844</v>
      </c>
      <c r="B187" s="81"/>
      <c r="C187" s="81"/>
      <c r="D187" s="82"/>
      <c r="E187" s="82"/>
      <c r="F187" s="56">
        <f t="shared" si="68"/>
        <v>2.7</v>
      </c>
      <c r="G187" s="56">
        <f t="shared" si="69"/>
        <v>3.31</v>
      </c>
      <c r="H187" s="57">
        <f t="shared" si="94"/>
        <v>3.8</v>
      </c>
      <c r="I187" s="57">
        <f t="shared" si="95"/>
        <v>4.66</v>
      </c>
      <c r="J187" s="57">
        <f t="shared" si="96"/>
        <v>6.31</v>
      </c>
      <c r="K187" s="57">
        <f t="shared" si="97"/>
        <v>9.69</v>
      </c>
      <c r="L187" s="57">
        <f t="shared" si="98"/>
        <v>13.31</v>
      </c>
      <c r="M187" s="57">
        <f t="shared" si="99"/>
        <v>15.83</v>
      </c>
      <c r="N187" s="57">
        <f t="shared" si="100"/>
        <v>20.57</v>
      </c>
      <c r="O187" s="57">
        <f t="shared" si="101"/>
        <v>85.39</v>
      </c>
      <c r="P187" s="92">
        <v>621</v>
      </c>
    </row>
    <row r="188" spans="1:16" s="5" customFormat="1" x14ac:dyDescent="0.2">
      <c r="A188" s="54">
        <v>12875</v>
      </c>
      <c r="B188" s="81"/>
      <c r="C188" s="81"/>
      <c r="D188" s="82"/>
      <c r="E188" s="82"/>
      <c r="F188" s="56">
        <f t="shared" si="68"/>
        <v>2.74</v>
      </c>
      <c r="G188" s="56">
        <f t="shared" si="69"/>
        <v>3.35</v>
      </c>
      <c r="H188" s="57">
        <f t="shared" si="94"/>
        <v>3.85</v>
      </c>
      <c r="I188" s="57">
        <f t="shared" si="95"/>
        <v>4.72</v>
      </c>
      <c r="J188" s="57">
        <f t="shared" si="96"/>
        <v>6.39</v>
      </c>
      <c r="K188" s="57">
        <f t="shared" si="97"/>
        <v>9.81</v>
      </c>
      <c r="L188" s="57">
        <f t="shared" si="98"/>
        <v>13.49</v>
      </c>
      <c r="M188" s="57">
        <f t="shared" si="99"/>
        <v>16.03</v>
      </c>
      <c r="N188" s="57">
        <f t="shared" si="100"/>
        <v>20.83</v>
      </c>
      <c r="O188" s="57">
        <f t="shared" si="101"/>
        <v>86.49</v>
      </c>
      <c r="P188" s="92">
        <v>629</v>
      </c>
    </row>
    <row r="189" spans="1:16" s="5" customFormat="1" x14ac:dyDescent="0.2">
      <c r="A189" s="54">
        <v>12905</v>
      </c>
      <c r="B189" s="81"/>
      <c r="C189" s="81"/>
      <c r="D189" s="82"/>
      <c r="E189" s="82"/>
      <c r="F189" s="56">
        <f t="shared" si="68"/>
        <v>2.78</v>
      </c>
      <c r="G189" s="56">
        <f t="shared" si="69"/>
        <v>3.4</v>
      </c>
      <c r="H189" s="57">
        <f t="shared" si="94"/>
        <v>3.9</v>
      </c>
      <c r="I189" s="57">
        <f t="shared" si="95"/>
        <v>4.79</v>
      </c>
      <c r="J189" s="57">
        <f t="shared" si="96"/>
        <v>6.48</v>
      </c>
      <c r="K189" s="57">
        <f t="shared" si="97"/>
        <v>9.9499999999999993</v>
      </c>
      <c r="L189" s="57">
        <f t="shared" si="98"/>
        <v>13.68</v>
      </c>
      <c r="M189" s="57">
        <f t="shared" si="99"/>
        <v>16.260000000000002</v>
      </c>
      <c r="N189" s="57">
        <f t="shared" si="100"/>
        <v>21.13</v>
      </c>
      <c r="O189" s="57">
        <f t="shared" si="101"/>
        <v>87.73</v>
      </c>
      <c r="P189" s="92">
        <v>638</v>
      </c>
    </row>
    <row r="190" spans="1:16" s="5" customFormat="1" x14ac:dyDescent="0.2">
      <c r="A190" s="54">
        <v>12936</v>
      </c>
      <c r="B190" s="81"/>
      <c r="C190" s="81"/>
      <c r="D190" s="82"/>
      <c r="E190" s="82"/>
      <c r="F190" s="56">
        <f t="shared" si="68"/>
        <v>2.82</v>
      </c>
      <c r="G190" s="56">
        <f t="shared" si="69"/>
        <v>3.46</v>
      </c>
      <c r="H190" s="57">
        <f t="shared" si="94"/>
        <v>3.97</v>
      </c>
      <c r="I190" s="57">
        <f t="shared" si="95"/>
        <v>4.87</v>
      </c>
      <c r="J190" s="57">
        <f t="shared" si="96"/>
        <v>6.6</v>
      </c>
      <c r="K190" s="57">
        <f t="shared" si="97"/>
        <v>10.119999999999999</v>
      </c>
      <c r="L190" s="57">
        <f t="shared" si="98"/>
        <v>13.91</v>
      </c>
      <c r="M190" s="57">
        <f t="shared" si="99"/>
        <v>16.54</v>
      </c>
      <c r="N190" s="57">
        <f t="shared" si="100"/>
        <v>21.49</v>
      </c>
      <c r="O190" s="57">
        <f t="shared" si="101"/>
        <v>89.24</v>
      </c>
      <c r="P190" s="92">
        <v>649</v>
      </c>
    </row>
    <row r="191" spans="1:16" s="5" customFormat="1" x14ac:dyDescent="0.2">
      <c r="A191" s="54">
        <v>12966</v>
      </c>
      <c r="B191" s="81"/>
      <c r="C191" s="81"/>
      <c r="D191" s="82"/>
      <c r="E191" s="82"/>
      <c r="F191" s="56">
        <f t="shared" si="68"/>
        <v>2.84</v>
      </c>
      <c r="G191" s="56">
        <f t="shared" si="69"/>
        <v>3.49</v>
      </c>
      <c r="H191" s="57">
        <f t="shared" si="94"/>
        <v>4</v>
      </c>
      <c r="I191" s="57">
        <f t="shared" si="95"/>
        <v>4.91</v>
      </c>
      <c r="J191" s="57">
        <f t="shared" si="96"/>
        <v>6.65</v>
      </c>
      <c r="K191" s="57">
        <f t="shared" si="97"/>
        <v>10.199999999999999</v>
      </c>
      <c r="L191" s="57">
        <f t="shared" si="98"/>
        <v>14.02</v>
      </c>
      <c r="M191" s="57">
        <f t="shared" si="99"/>
        <v>16.670000000000002</v>
      </c>
      <c r="N191" s="57">
        <f t="shared" si="100"/>
        <v>21.66</v>
      </c>
      <c r="O191" s="57">
        <f t="shared" si="101"/>
        <v>89.93</v>
      </c>
      <c r="P191" s="92">
        <v>654</v>
      </c>
    </row>
    <row r="192" spans="1:16" s="5" customFormat="1" x14ac:dyDescent="0.2">
      <c r="A192" s="54">
        <v>12997</v>
      </c>
      <c r="B192" s="81"/>
      <c r="C192" s="81"/>
      <c r="D192" s="82"/>
      <c r="E192" s="82"/>
      <c r="F192" s="56">
        <f t="shared" si="68"/>
        <v>2.88</v>
      </c>
      <c r="G192" s="56">
        <f t="shared" si="69"/>
        <v>3.53</v>
      </c>
      <c r="H192" s="57">
        <f t="shared" si="94"/>
        <v>4.05</v>
      </c>
      <c r="I192" s="57">
        <f t="shared" si="95"/>
        <v>4.97</v>
      </c>
      <c r="J192" s="57">
        <f t="shared" si="96"/>
        <v>6.73</v>
      </c>
      <c r="K192" s="57">
        <f t="shared" si="97"/>
        <v>10.33</v>
      </c>
      <c r="L192" s="57">
        <f t="shared" si="98"/>
        <v>14.19</v>
      </c>
      <c r="M192" s="57">
        <f t="shared" si="99"/>
        <v>16.87</v>
      </c>
      <c r="N192" s="57">
        <f t="shared" si="100"/>
        <v>21.93</v>
      </c>
      <c r="O192" s="57">
        <f t="shared" si="101"/>
        <v>91.03</v>
      </c>
      <c r="P192" s="92">
        <v>662</v>
      </c>
    </row>
    <row r="193" spans="1:16" s="5" customFormat="1" x14ac:dyDescent="0.2">
      <c r="A193" s="54">
        <v>13028</v>
      </c>
      <c r="B193" s="81"/>
      <c r="C193" s="81"/>
      <c r="D193" s="82"/>
      <c r="E193" s="82"/>
      <c r="F193" s="56">
        <f t="shared" si="68"/>
        <v>2.91</v>
      </c>
      <c r="G193" s="56">
        <f t="shared" si="69"/>
        <v>3.57</v>
      </c>
      <c r="H193" s="57">
        <f t="shared" si="94"/>
        <v>4.0999999999999996</v>
      </c>
      <c r="I193" s="57">
        <f t="shared" si="95"/>
        <v>5.03</v>
      </c>
      <c r="J193" s="57">
        <f t="shared" si="96"/>
        <v>6.81</v>
      </c>
      <c r="K193" s="57">
        <f t="shared" si="97"/>
        <v>10.45</v>
      </c>
      <c r="L193" s="57">
        <f t="shared" si="98"/>
        <v>14.36</v>
      </c>
      <c r="M193" s="57">
        <f t="shared" si="99"/>
        <v>17.079999999999998</v>
      </c>
      <c r="N193" s="57">
        <f t="shared" si="100"/>
        <v>22.19</v>
      </c>
      <c r="O193" s="57">
        <f t="shared" si="101"/>
        <v>92.13</v>
      </c>
      <c r="P193" s="92">
        <v>670</v>
      </c>
    </row>
    <row r="194" spans="1:16" s="5" customFormat="1" x14ac:dyDescent="0.2">
      <c r="A194" s="54">
        <v>13058</v>
      </c>
      <c r="B194" s="81"/>
      <c r="C194" s="81"/>
      <c r="D194" s="82"/>
      <c r="E194" s="82"/>
      <c r="F194" s="56">
        <f t="shared" si="68"/>
        <v>2.98</v>
      </c>
      <c r="G194" s="56">
        <f t="shared" si="69"/>
        <v>3.65</v>
      </c>
      <c r="H194" s="57">
        <f t="shared" si="94"/>
        <v>4.1900000000000004</v>
      </c>
      <c r="I194" s="57">
        <f t="shared" si="95"/>
        <v>5.14</v>
      </c>
      <c r="J194" s="57">
        <f t="shared" si="96"/>
        <v>6.95</v>
      </c>
      <c r="K194" s="57">
        <f t="shared" si="97"/>
        <v>10.67</v>
      </c>
      <c r="L194" s="57">
        <f t="shared" si="98"/>
        <v>14.66</v>
      </c>
      <c r="M194" s="57">
        <f t="shared" si="99"/>
        <v>17.440000000000001</v>
      </c>
      <c r="N194" s="57">
        <f t="shared" si="100"/>
        <v>22.65</v>
      </c>
      <c r="O194" s="57">
        <f t="shared" si="101"/>
        <v>94.05</v>
      </c>
      <c r="P194" s="92">
        <v>684</v>
      </c>
    </row>
    <row r="195" spans="1:16" s="5" customFormat="1" x14ac:dyDescent="0.2">
      <c r="A195" s="54">
        <v>13089</v>
      </c>
      <c r="B195" s="81"/>
      <c r="C195" s="81"/>
      <c r="D195" s="82"/>
      <c r="E195" s="82"/>
      <c r="F195" s="56">
        <f t="shared" si="68"/>
        <v>3</v>
      </c>
      <c r="G195" s="56">
        <f t="shared" si="69"/>
        <v>3.67</v>
      </c>
      <c r="H195" s="57">
        <f t="shared" si="94"/>
        <v>4.22</v>
      </c>
      <c r="I195" s="57">
        <f t="shared" si="95"/>
        <v>5.17</v>
      </c>
      <c r="J195" s="57">
        <f t="shared" si="96"/>
        <v>7</v>
      </c>
      <c r="K195" s="57">
        <f t="shared" si="97"/>
        <v>10.75</v>
      </c>
      <c r="L195" s="57">
        <f t="shared" si="98"/>
        <v>14.77</v>
      </c>
      <c r="M195" s="57">
        <f t="shared" si="99"/>
        <v>17.559999999999999</v>
      </c>
      <c r="N195" s="57">
        <f t="shared" si="100"/>
        <v>22.82</v>
      </c>
      <c r="O195" s="57">
        <f t="shared" si="101"/>
        <v>94.74</v>
      </c>
      <c r="P195" s="92">
        <v>689</v>
      </c>
    </row>
    <row r="196" spans="1:16" s="5" customFormat="1" x14ac:dyDescent="0.2">
      <c r="A196" s="54">
        <v>13119</v>
      </c>
      <c r="B196" s="81"/>
      <c r="C196" s="81"/>
      <c r="D196" s="82"/>
      <c r="E196" s="82"/>
      <c r="F196" s="56">
        <f t="shared" si="68"/>
        <v>2.98</v>
      </c>
      <c r="G196" s="56">
        <f t="shared" si="69"/>
        <v>3.65</v>
      </c>
      <c r="H196" s="57">
        <f t="shared" si="94"/>
        <v>4.1900000000000004</v>
      </c>
      <c r="I196" s="57">
        <f t="shared" si="95"/>
        <v>5.14</v>
      </c>
      <c r="J196" s="57">
        <f t="shared" si="96"/>
        <v>6.95</v>
      </c>
      <c r="K196" s="57">
        <f t="shared" si="97"/>
        <v>10.67</v>
      </c>
      <c r="L196" s="57">
        <f t="shared" si="98"/>
        <v>14.66</v>
      </c>
      <c r="M196" s="57">
        <f t="shared" si="99"/>
        <v>17.440000000000001</v>
      </c>
      <c r="N196" s="57">
        <f t="shared" si="100"/>
        <v>22.65</v>
      </c>
      <c r="O196" s="57">
        <f t="shared" si="101"/>
        <v>94.05</v>
      </c>
      <c r="P196" s="92">
        <v>684</v>
      </c>
    </row>
    <row r="197" spans="1:16" s="5" customFormat="1" x14ac:dyDescent="0.2">
      <c r="A197" s="54">
        <v>13150</v>
      </c>
      <c r="B197" s="81"/>
      <c r="C197" s="81"/>
      <c r="D197" s="82"/>
      <c r="E197" s="82"/>
      <c r="F197" s="56">
        <f t="shared" si="68"/>
        <v>2.98</v>
      </c>
      <c r="G197" s="56">
        <f t="shared" si="69"/>
        <v>3.65</v>
      </c>
      <c r="H197" s="57">
        <f t="shared" si="94"/>
        <v>4.1900000000000004</v>
      </c>
      <c r="I197" s="57">
        <f t="shared" si="95"/>
        <v>5.14</v>
      </c>
      <c r="J197" s="57">
        <f t="shared" si="96"/>
        <v>6.96</v>
      </c>
      <c r="K197" s="57">
        <f t="shared" si="97"/>
        <v>10.69</v>
      </c>
      <c r="L197" s="57">
        <f t="shared" si="98"/>
        <v>14.69</v>
      </c>
      <c r="M197" s="57">
        <f t="shared" si="99"/>
        <v>17.46</v>
      </c>
      <c r="N197" s="57">
        <f t="shared" si="100"/>
        <v>22.69</v>
      </c>
      <c r="O197" s="57">
        <f t="shared" si="101"/>
        <v>94.19</v>
      </c>
      <c r="P197" s="92">
        <v>685</v>
      </c>
    </row>
    <row r="198" spans="1:16" s="5" customFormat="1" x14ac:dyDescent="0.2">
      <c r="A198" s="54">
        <v>13181</v>
      </c>
      <c r="B198" s="81"/>
      <c r="C198" s="81"/>
      <c r="D198" s="82"/>
      <c r="E198" s="82"/>
      <c r="F198" s="56">
        <f t="shared" ref="F198:F232" si="102">P198*0.00435</f>
        <v>2.97</v>
      </c>
      <c r="G198" s="56">
        <f t="shared" ref="G198:G232" si="103">P198*0.00533</f>
        <v>3.64</v>
      </c>
      <c r="H198" s="57">
        <f t="shared" ref="H198:H213" si="104">P198*0.00612</f>
        <v>4.18</v>
      </c>
      <c r="I198" s="57">
        <f t="shared" ref="I198:I213" si="105">P198*0.00751</f>
        <v>5.13</v>
      </c>
      <c r="J198" s="57">
        <f t="shared" ref="J198:J213" si="106">P198*0.010164</f>
        <v>6.94</v>
      </c>
      <c r="K198" s="57">
        <f t="shared" ref="K198:K213" si="107">P198*0.0156</f>
        <v>10.65</v>
      </c>
      <c r="L198" s="57">
        <f t="shared" ref="L198:L213" si="108">P198*0.02144</f>
        <v>14.64</v>
      </c>
      <c r="M198" s="57">
        <f t="shared" ref="M198:M213" si="109">P198*0.02549</f>
        <v>17.41</v>
      </c>
      <c r="N198" s="57">
        <f t="shared" ref="N198:N213" si="110">P198*0.03312</f>
        <v>22.62</v>
      </c>
      <c r="O198" s="57">
        <f t="shared" ref="O198:O213" si="111">P198*0.1375</f>
        <v>93.91</v>
      </c>
      <c r="P198" s="92">
        <v>683</v>
      </c>
    </row>
    <row r="199" spans="1:16" s="5" customFormat="1" x14ac:dyDescent="0.2">
      <c r="A199" s="54">
        <v>13210</v>
      </c>
      <c r="B199" s="81"/>
      <c r="C199" s="81"/>
      <c r="D199" s="82"/>
      <c r="E199" s="82"/>
      <c r="F199" s="56">
        <f t="shared" si="102"/>
        <v>2.95</v>
      </c>
      <c r="G199" s="56">
        <f t="shared" si="103"/>
        <v>3.61</v>
      </c>
      <c r="H199" s="57">
        <f t="shared" si="104"/>
        <v>4.1500000000000004</v>
      </c>
      <c r="I199" s="57">
        <f t="shared" si="105"/>
        <v>5.09</v>
      </c>
      <c r="J199" s="57">
        <f t="shared" si="106"/>
        <v>6.89</v>
      </c>
      <c r="K199" s="57">
        <f t="shared" si="107"/>
        <v>10.58</v>
      </c>
      <c r="L199" s="57">
        <f t="shared" si="108"/>
        <v>14.54</v>
      </c>
      <c r="M199" s="57">
        <f t="shared" si="109"/>
        <v>17.28</v>
      </c>
      <c r="N199" s="57">
        <f t="shared" si="110"/>
        <v>22.46</v>
      </c>
      <c r="O199" s="57">
        <f t="shared" si="111"/>
        <v>93.23</v>
      </c>
      <c r="P199" s="92">
        <v>678</v>
      </c>
    </row>
    <row r="200" spans="1:16" s="5" customFormat="1" x14ac:dyDescent="0.2">
      <c r="A200" s="54">
        <v>13241</v>
      </c>
      <c r="B200" s="81"/>
      <c r="C200" s="81"/>
      <c r="D200" s="82"/>
      <c r="E200" s="82"/>
      <c r="F200" s="56">
        <f t="shared" si="102"/>
        <v>2.94</v>
      </c>
      <c r="G200" s="56">
        <f t="shared" si="103"/>
        <v>3.61</v>
      </c>
      <c r="H200" s="57">
        <f t="shared" si="104"/>
        <v>4.1399999999999997</v>
      </c>
      <c r="I200" s="57">
        <f t="shared" si="105"/>
        <v>5.08</v>
      </c>
      <c r="J200" s="57">
        <f t="shared" si="106"/>
        <v>6.88</v>
      </c>
      <c r="K200" s="57">
        <f t="shared" si="107"/>
        <v>10.56</v>
      </c>
      <c r="L200" s="57">
        <f t="shared" si="108"/>
        <v>14.51</v>
      </c>
      <c r="M200" s="57">
        <f t="shared" si="109"/>
        <v>17.260000000000002</v>
      </c>
      <c r="N200" s="57">
        <f t="shared" si="110"/>
        <v>22.42</v>
      </c>
      <c r="O200" s="57">
        <f t="shared" si="111"/>
        <v>93.09</v>
      </c>
      <c r="P200" s="92">
        <v>677</v>
      </c>
    </row>
    <row r="201" spans="1:16" s="5" customFormat="1" x14ac:dyDescent="0.2">
      <c r="A201" s="54">
        <v>13271</v>
      </c>
      <c r="B201" s="81"/>
      <c r="C201" s="81"/>
      <c r="D201" s="82"/>
      <c r="E201" s="82"/>
      <c r="F201" s="56">
        <f t="shared" si="102"/>
        <v>2.93</v>
      </c>
      <c r="G201" s="56">
        <f t="shared" si="103"/>
        <v>3.59</v>
      </c>
      <c r="H201" s="57">
        <f t="shared" si="104"/>
        <v>4.12</v>
      </c>
      <c r="I201" s="57">
        <f t="shared" si="105"/>
        <v>5.0599999999999996</v>
      </c>
      <c r="J201" s="57">
        <f t="shared" si="106"/>
        <v>6.85</v>
      </c>
      <c r="K201" s="57">
        <f t="shared" si="107"/>
        <v>10.51</v>
      </c>
      <c r="L201" s="57">
        <f t="shared" si="108"/>
        <v>14.45</v>
      </c>
      <c r="M201" s="57">
        <f t="shared" si="109"/>
        <v>17.18</v>
      </c>
      <c r="N201" s="57">
        <f t="shared" si="110"/>
        <v>22.32</v>
      </c>
      <c r="O201" s="57">
        <f t="shared" si="111"/>
        <v>92.68</v>
      </c>
      <c r="P201" s="92">
        <v>674</v>
      </c>
    </row>
    <row r="202" spans="1:16" s="5" customFormat="1" x14ac:dyDescent="0.2">
      <c r="A202" s="54">
        <v>13302</v>
      </c>
      <c r="B202" s="81"/>
      <c r="C202" s="81"/>
      <c r="D202" s="82"/>
      <c r="E202" s="82"/>
      <c r="F202" s="56">
        <f t="shared" si="102"/>
        <v>2.94</v>
      </c>
      <c r="G202" s="56">
        <f t="shared" si="103"/>
        <v>3.61</v>
      </c>
      <c r="H202" s="57">
        <f t="shared" si="104"/>
        <v>4.1399999999999997</v>
      </c>
      <c r="I202" s="57">
        <f t="shared" si="105"/>
        <v>5.08</v>
      </c>
      <c r="J202" s="57">
        <f t="shared" si="106"/>
        <v>6.88</v>
      </c>
      <c r="K202" s="57">
        <f t="shared" si="107"/>
        <v>10.56</v>
      </c>
      <c r="L202" s="57">
        <f t="shared" si="108"/>
        <v>14.51</v>
      </c>
      <c r="M202" s="57">
        <f t="shared" si="109"/>
        <v>17.260000000000002</v>
      </c>
      <c r="N202" s="57">
        <f t="shared" si="110"/>
        <v>22.42</v>
      </c>
      <c r="O202" s="57">
        <f t="shared" si="111"/>
        <v>93.09</v>
      </c>
      <c r="P202" s="92">
        <v>677</v>
      </c>
    </row>
    <row r="203" spans="1:16" s="5" customFormat="1" x14ac:dyDescent="0.2">
      <c r="A203" s="54">
        <v>13332</v>
      </c>
      <c r="B203" s="81"/>
      <c r="C203" s="81"/>
      <c r="D203" s="82"/>
      <c r="E203" s="82"/>
      <c r="F203" s="56">
        <f t="shared" si="102"/>
        <v>2.93</v>
      </c>
      <c r="G203" s="56">
        <f t="shared" si="103"/>
        <v>3.59</v>
      </c>
      <c r="H203" s="57">
        <f t="shared" si="104"/>
        <v>4.12</v>
      </c>
      <c r="I203" s="57">
        <f t="shared" si="105"/>
        <v>5.0599999999999996</v>
      </c>
      <c r="J203" s="57">
        <f t="shared" si="106"/>
        <v>6.85</v>
      </c>
      <c r="K203" s="57">
        <f t="shared" si="107"/>
        <v>10.51</v>
      </c>
      <c r="L203" s="57">
        <f t="shared" si="108"/>
        <v>14.45</v>
      </c>
      <c r="M203" s="57">
        <f t="shared" si="109"/>
        <v>17.18</v>
      </c>
      <c r="N203" s="57">
        <f t="shared" si="110"/>
        <v>22.32</v>
      </c>
      <c r="O203" s="57">
        <f t="shared" si="111"/>
        <v>92.68</v>
      </c>
      <c r="P203" s="92">
        <v>674</v>
      </c>
    </row>
    <row r="204" spans="1:16" s="5" customFormat="1" x14ac:dyDescent="0.2">
      <c r="A204" s="54">
        <v>13363</v>
      </c>
      <c r="B204" s="81"/>
      <c r="C204" s="81"/>
      <c r="D204" s="82"/>
      <c r="E204" s="82"/>
      <c r="F204" s="56">
        <f t="shared" si="102"/>
        <v>2.97</v>
      </c>
      <c r="G204" s="56">
        <f t="shared" si="103"/>
        <v>3.64</v>
      </c>
      <c r="H204" s="57">
        <f t="shared" si="104"/>
        <v>4.18</v>
      </c>
      <c r="I204" s="57">
        <f t="shared" si="105"/>
        <v>5.13</v>
      </c>
      <c r="J204" s="57">
        <f t="shared" si="106"/>
        <v>6.94</v>
      </c>
      <c r="K204" s="57">
        <f t="shared" si="107"/>
        <v>10.65</v>
      </c>
      <c r="L204" s="57">
        <f t="shared" si="108"/>
        <v>14.64</v>
      </c>
      <c r="M204" s="57">
        <f t="shared" si="109"/>
        <v>17.41</v>
      </c>
      <c r="N204" s="57">
        <f t="shared" si="110"/>
        <v>22.62</v>
      </c>
      <c r="O204" s="57">
        <f t="shared" si="111"/>
        <v>93.91</v>
      </c>
      <c r="P204" s="92">
        <v>683</v>
      </c>
    </row>
    <row r="205" spans="1:16" s="5" customFormat="1" x14ac:dyDescent="0.2">
      <c r="A205" s="54">
        <v>13394</v>
      </c>
      <c r="B205" s="81"/>
      <c r="C205" s="81"/>
      <c r="D205" s="82"/>
      <c r="E205" s="82"/>
      <c r="F205" s="56">
        <f t="shared" si="102"/>
        <v>3</v>
      </c>
      <c r="G205" s="56">
        <f t="shared" si="103"/>
        <v>3.68</v>
      </c>
      <c r="H205" s="57">
        <f t="shared" si="104"/>
        <v>4.22</v>
      </c>
      <c r="I205" s="57">
        <f t="shared" si="105"/>
        <v>5.18</v>
      </c>
      <c r="J205" s="57">
        <f t="shared" si="106"/>
        <v>7.01</v>
      </c>
      <c r="K205" s="57">
        <f t="shared" si="107"/>
        <v>10.76</v>
      </c>
      <c r="L205" s="57">
        <f t="shared" si="108"/>
        <v>14.79</v>
      </c>
      <c r="M205" s="57">
        <f t="shared" si="109"/>
        <v>17.59</v>
      </c>
      <c r="N205" s="57">
        <f t="shared" si="110"/>
        <v>22.85</v>
      </c>
      <c r="O205" s="57">
        <f t="shared" si="111"/>
        <v>94.88</v>
      </c>
      <c r="P205" s="92">
        <v>690</v>
      </c>
    </row>
    <row r="206" spans="1:16" s="5" customFormat="1" x14ac:dyDescent="0.2">
      <c r="A206" s="54">
        <v>13424</v>
      </c>
      <c r="B206" s="81"/>
      <c r="C206" s="81"/>
      <c r="D206" s="82"/>
      <c r="E206" s="82"/>
      <c r="F206" s="56">
        <f t="shared" si="102"/>
        <v>3.04</v>
      </c>
      <c r="G206" s="56">
        <f t="shared" si="103"/>
        <v>3.72</v>
      </c>
      <c r="H206" s="57">
        <f t="shared" si="104"/>
        <v>4.2699999999999996</v>
      </c>
      <c r="I206" s="57">
        <f t="shared" si="105"/>
        <v>5.24</v>
      </c>
      <c r="J206" s="57">
        <f t="shared" si="106"/>
        <v>7.09</v>
      </c>
      <c r="K206" s="57">
        <f t="shared" si="107"/>
        <v>10.89</v>
      </c>
      <c r="L206" s="57">
        <f t="shared" si="108"/>
        <v>14.97</v>
      </c>
      <c r="M206" s="57">
        <f t="shared" si="109"/>
        <v>17.79</v>
      </c>
      <c r="N206" s="57">
        <f t="shared" si="110"/>
        <v>23.12</v>
      </c>
      <c r="O206" s="57">
        <f t="shared" si="111"/>
        <v>95.98</v>
      </c>
      <c r="P206" s="92">
        <v>698</v>
      </c>
    </row>
    <row r="207" spans="1:16" s="5" customFormat="1" x14ac:dyDescent="0.2">
      <c r="A207" s="54">
        <v>13455</v>
      </c>
      <c r="B207" s="81"/>
      <c r="C207" s="81"/>
      <c r="D207" s="82"/>
      <c r="E207" s="82"/>
      <c r="F207" s="56">
        <f t="shared" si="102"/>
        <v>3.06</v>
      </c>
      <c r="G207" s="56">
        <f t="shared" si="103"/>
        <v>3.75</v>
      </c>
      <c r="H207" s="57">
        <f t="shared" si="104"/>
        <v>4.3</v>
      </c>
      <c r="I207" s="57">
        <f t="shared" si="105"/>
        <v>5.28</v>
      </c>
      <c r="J207" s="57">
        <f t="shared" si="106"/>
        <v>7.15</v>
      </c>
      <c r="K207" s="57">
        <f t="shared" si="107"/>
        <v>10.97</v>
      </c>
      <c r="L207" s="57">
        <f t="shared" si="108"/>
        <v>15.07</v>
      </c>
      <c r="M207" s="57">
        <f t="shared" si="109"/>
        <v>17.920000000000002</v>
      </c>
      <c r="N207" s="57">
        <f t="shared" si="110"/>
        <v>23.28</v>
      </c>
      <c r="O207" s="57">
        <f t="shared" si="111"/>
        <v>96.66</v>
      </c>
      <c r="P207" s="92">
        <v>703</v>
      </c>
    </row>
    <row r="208" spans="1:16" s="5" customFormat="1" x14ac:dyDescent="0.2">
      <c r="A208" s="54">
        <v>13485</v>
      </c>
      <c r="B208" s="81"/>
      <c r="C208" s="81"/>
      <c r="D208" s="82"/>
      <c r="E208" s="82"/>
      <c r="F208" s="56">
        <f t="shared" si="102"/>
        <v>3.06</v>
      </c>
      <c r="G208" s="56">
        <f t="shared" si="103"/>
        <v>3.75</v>
      </c>
      <c r="H208" s="57">
        <f t="shared" si="104"/>
        <v>4.3099999999999996</v>
      </c>
      <c r="I208" s="57">
        <f t="shared" si="105"/>
        <v>5.29</v>
      </c>
      <c r="J208" s="57">
        <f t="shared" si="106"/>
        <v>7.16</v>
      </c>
      <c r="K208" s="57">
        <f t="shared" si="107"/>
        <v>10.98</v>
      </c>
      <c r="L208" s="57">
        <f t="shared" si="108"/>
        <v>15.09</v>
      </c>
      <c r="M208" s="57">
        <f t="shared" si="109"/>
        <v>17.940000000000001</v>
      </c>
      <c r="N208" s="57">
        <f t="shared" si="110"/>
        <v>23.32</v>
      </c>
      <c r="O208" s="57">
        <f t="shared" si="111"/>
        <v>96.8</v>
      </c>
      <c r="P208" s="92">
        <v>704</v>
      </c>
    </row>
    <row r="209" spans="1:16" s="5" customFormat="1" x14ac:dyDescent="0.2">
      <c r="A209" s="54">
        <v>13516</v>
      </c>
      <c r="B209" s="81"/>
      <c r="C209" s="81"/>
      <c r="D209" s="82"/>
      <c r="E209" s="82"/>
      <c r="F209" s="56">
        <f t="shared" si="102"/>
        <v>3.06</v>
      </c>
      <c r="G209" s="56">
        <f t="shared" si="103"/>
        <v>3.75</v>
      </c>
      <c r="H209" s="57">
        <f t="shared" si="104"/>
        <v>4.3</v>
      </c>
      <c r="I209" s="57">
        <f t="shared" si="105"/>
        <v>5.28</v>
      </c>
      <c r="J209" s="57">
        <f t="shared" si="106"/>
        <v>7.15</v>
      </c>
      <c r="K209" s="57">
        <f t="shared" si="107"/>
        <v>10.97</v>
      </c>
      <c r="L209" s="57">
        <f t="shared" si="108"/>
        <v>15.07</v>
      </c>
      <c r="M209" s="57">
        <f t="shared" si="109"/>
        <v>17.920000000000002</v>
      </c>
      <c r="N209" s="57">
        <f t="shared" si="110"/>
        <v>23.28</v>
      </c>
      <c r="O209" s="57">
        <f t="shared" si="111"/>
        <v>96.66</v>
      </c>
      <c r="P209" s="92">
        <v>703</v>
      </c>
    </row>
    <row r="210" spans="1:16" s="5" customFormat="1" x14ac:dyDescent="0.2">
      <c r="A210" s="54">
        <v>13547</v>
      </c>
      <c r="B210" s="81"/>
      <c r="C210" s="81"/>
      <c r="D210" s="82"/>
      <c r="E210" s="82"/>
      <c r="F210" s="56">
        <f t="shared" si="102"/>
        <v>3.11</v>
      </c>
      <c r="G210" s="56">
        <f t="shared" si="103"/>
        <v>3.82</v>
      </c>
      <c r="H210" s="57">
        <f t="shared" si="104"/>
        <v>4.38</v>
      </c>
      <c r="I210" s="57">
        <f t="shared" si="105"/>
        <v>5.38</v>
      </c>
      <c r="J210" s="57">
        <f t="shared" si="106"/>
        <v>7.28</v>
      </c>
      <c r="K210" s="57">
        <f t="shared" si="107"/>
        <v>11.17</v>
      </c>
      <c r="L210" s="57">
        <f t="shared" si="108"/>
        <v>15.35</v>
      </c>
      <c r="M210" s="57">
        <f t="shared" si="109"/>
        <v>18.25</v>
      </c>
      <c r="N210" s="57">
        <f t="shared" si="110"/>
        <v>23.71</v>
      </c>
      <c r="O210" s="57">
        <f t="shared" si="111"/>
        <v>98.45</v>
      </c>
      <c r="P210" s="92">
        <v>716</v>
      </c>
    </row>
    <row r="211" spans="1:16" s="5" customFormat="1" x14ac:dyDescent="0.2">
      <c r="A211" s="54">
        <v>13575</v>
      </c>
      <c r="B211" s="81"/>
      <c r="C211" s="81"/>
      <c r="D211" s="82"/>
      <c r="E211" s="82"/>
      <c r="F211" s="56">
        <f t="shared" si="102"/>
        <v>3.13</v>
      </c>
      <c r="G211" s="56">
        <f t="shared" si="103"/>
        <v>3.83</v>
      </c>
      <c r="H211" s="57">
        <f t="shared" si="104"/>
        <v>4.4000000000000004</v>
      </c>
      <c r="I211" s="57">
        <f t="shared" si="105"/>
        <v>5.4</v>
      </c>
      <c r="J211" s="57">
        <f t="shared" si="106"/>
        <v>7.31</v>
      </c>
      <c r="K211" s="57">
        <f t="shared" si="107"/>
        <v>11.22</v>
      </c>
      <c r="L211" s="57">
        <f t="shared" si="108"/>
        <v>15.42</v>
      </c>
      <c r="M211" s="57">
        <f t="shared" si="109"/>
        <v>18.329999999999998</v>
      </c>
      <c r="N211" s="57">
        <f t="shared" si="110"/>
        <v>23.81</v>
      </c>
      <c r="O211" s="57">
        <f t="shared" si="111"/>
        <v>98.86</v>
      </c>
      <c r="P211" s="92">
        <v>719</v>
      </c>
    </row>
    <row r="212" spans="1:16" s="5" customFormat="1" x14ac:dyDescent="0.2">
      <c r="A212" s="54">
        <v>13606</v>
      </c>
      <c r="B212" s="81"/>
      <c r="C212" s="81"/>
      <c r="D212" s="82"/>
      <c r="E212" s="82"/>
      <c r="F212" s="56">
        <f t="shared" si="102"/>
        <v>3.13</v>
      </c>
      <c r="G212" s="56">
        <f t="shared" si="103"/>
        <v>3.83</v>
      </c>
      <c r="H212" s="57">
        <f t="shared" si="104"/>
        <v>4.4000000000000004</v>
      </c>
      <c r="I212" s="57">
        <f t="shared" si="105"/>
        <v>5.4</v>
      </c>
      <c r="J212" s="57">
        <f t="shared" si="106"/>
        <v>7.31</v>
      </c>
      <c r="K212" s="57">
        <f t="shared" si="107"/>
        <v>11.22</v>
      </c>
      <c r="L212" s="57">
        <f t="shared" si="108"/>
        <v>15.42</v>
      </c>
      <c r="M212" s="57">
        <f t="shared" si="109"/>
        <v>18.329999999999998</v>
      </c>
      <c r="N212" s="57">
        <f t="shared" si="110"/>
        <v>23.81</v>
      </c>
      <c r="O212" s="57">
        <f t="shared" si="111"/>
        <v>98.86</v>
      </c>
      <c r="P212" s="92">
        <v>719</v>
      </c>
    </row>
    <row r="213" spans="1:16" s="5" customFormat="1" x14ac:dyDescent="0.2">
      <c r="A213" s="54">
        <v>13636</v>
      </c>
      <c r="B213" s="81"/>
      <c r="C213" s="81"/>
      <c r="D213" s="82"/>
      <c r="E213" s="82"/>
      <c r="F213" s="56">
        <f t="shared" si="102"/>
        <v>3.15</v>
      </c>
      <c r="G213" s="56">
        <f t="shared" si="103"/>
        <v>3.85</v>
      </c>
      <c r="H213" s="57">
        <f t="shared" si="104"/>
        <v>4.42</v>
      </c>
      <c r="I213" s="57">
        <f t="shared" si="105"/>
        <v>5.43</v>
      </c>
      <c r="J213" s="57">
        <f t="shared" si="106"/>
        <v>7.35</v>
      </c>
      <c r="K213" s="57">
        <f t="shared" si="107"/>
        <v>11.28</v>
      </c>
      <c r="L213" s="57">
        <f t="shared" si="108"/>
        <v>15.5</v>
      </c>
      <c r="M213" s="57">
        <f t="shared" si="109"/>
        <v>18.43</v>
      </c>
      <c r="N213" s="57">
        <f t="shared" si="110"/>
        <v>23.95</v>
      </c>
      <c r="O213" s="57">
        <f t="shared" si="111"/>
        <v>99.41</v>
      </c>
      <c r="P213" s="92">
        <v>723</v>
      </c>
    </row>
    <row r="214" spans="1:16" s="5" customFormat="1" x14ac:dyDescent="0.2">
      <c r="A214" s="54">
        <v>13667</v>
      </c>
      <c r="B214" s="81"/>
      <c r="C214" s="81"/>
      <c r="D214" s="82"/>
      <c r="E214" s="82"/>
      <c r="F214" s="56">
        <f t="shared" si="102"/>
        <v>3.17</v>
      </c>
      <c r="G214" s="56">
        <f t="shared" si="103"/>
        <v>3.88</v>
      </c>
      <c r="H214" s="57">
        <f t="shared" ref="H214:H229" si="112">P214*0.00612</f>
        <v>4.46</v>
      </c>
      <c r="I214" s="57">
        <f t="shared" ref="I214:I229" si="113">P214*0.00751</f>
        <v>5.47</v>
      </c>
      <c r="J214" s="57">
        <f t="shared" ref="J214:J229" si="114">P214*0.010164</f>
        <v>7.4</v>
      </c>
      <c r="K214" s="57">
        <f t="shared" ref="K214:K229" si="115">P214*0.0156</f>
        <v>11.36</v>
      </c>
      <c r="L214" s="57">
        <f t="shared" ref="L214:L229" si="116">P214*0.02144</f>
        <v>15.61</v>
      </c>
      <c r="M214" s="57">
        <f t="shared" ref="M214:M229" si="117">P214*0.02549</f>
        <v>18.559999999999999</v>
      </c>
      <c r="N214" s="57">
        <f t="shared" ref="N214:N229" si="118">P214*0.03312</f>
        <v>24.11</v>
      </c>
      <c r="O214" s="57">
        <f t="shared" ref="O214:O229" si="119">P214*0.1375</f>
        <v>100.1</v>
      </c>
      <c r="P214" s="92">
        <v>728</v>
      </c>
    </row>
    <row r="215" spans="1:16" s="5" customFormat="1" x14ac:dyDescent="0.2">
      <c r="A215" s="54">
        <v>13697</v>
      </c>
      <c r="B215" s="81"/>
      <c r="C215" s="81"/>
      <c r="D215" s="82"/>
      <c r="E215" s="82"/>
      <c r="F215" s="56">
        <f t="shared" si="102"/>
        <v>3.22</v>
      </c>
      <c r="G215" s="56">
        <f t="shared" si="103"/>
        <v>3.94</v>
      </c>
      <c r="H215" s="57">
        <f t="shared" si="112"/>
        <v>4.53</v>
      </c>
      <c r="I215" s="57">
        <f t="shared" si="113"/>
        <v>5.56</v>
      </c>
      <c r="J215" s="57">
        <f t="shared" si="114"/>
        <v>7.52</v>
      </c>
      <c r="K215" s="57">
        <f t="shared" si="115"/>
        <v>11.54</v>
      </c>
      <c r="L215" s="57">
        <f t="shared" si="116"/>
        <v>15.87</v>
      </c>
      <c r="M215" s="57">
        <f t="shared" si="117"/>
        <v>18.86</v>
      </c>
      <c r="N215" s="57">
        <f t="shared" si="118"/>
        <v>24.51</v>
      </c>
      <c r="O215" s="57">
        <f t="shared" si="119"/>
        <v>101.75</v>
      </c>
      <c r="P215" s="92">
        <v>740</v>
      </c>
    </row>
    <row r="216" spans="1:16" s="5" customFormat="1" x14ac:dyDescent="0.2">
      <c r="A216" s="54">
        <v>13728</v>
      </c>
      <c r="B216" s="81"/>
      <c r="C216" s="81"/>
      <c r="D216" s="82"/>
      <c r="E216" s="82"/>
      <c r="F216" s="56">
        <f t="shared" si="102"/>
        <v>3.25</v>
      </c>
      <c r="G216" s="56">
        <f t="shared" si="103"/>
        <v>3.98</v>
      </c>
      <c r="H216" s="57">
        <f t="shared" si="112"/>
        <v>4.57</v>
      </c>
      <c r="I216" s="57">
        <f t="shared" si="113"/>
        <v>5.6</v>
      </c>
      <c r="J216" s="57">
        <f t="shared" si="114"/>
        <v>7.58</v>
      </c>
      <c r="K216" s="57">
        <f t="shared" si="115"/>
        <v>11.64</v>
      </c>
      <c r="L216" s="57">
        <f t="shared" si="116"/>
        <v>15.99</v>
      </c>
      <c r="M216" s="57">
        <f t="shared" si="117"/>
        <v>19.02</v>
      </c>
      <c r="N216" s="57">
        <f t="shared" si="118"/>
        <v>24.71</v>
      </c>
      <c r="O216" s="57">
        <f t="shared" si="119"/>
        <v>102.58</v>
      </c>
      <c r="P216" s="92">
        <v>746</v>
      </c>
    </row>
    <row r="217" spans="1:16" s="5" customFormat="1" x14ac:dyDescent="0.2">
      <c r="A217" s="54">
        <v>13759</v>
      </c>
      <c r="B217" s="81"/>
      <c r="C217" s="81"/>
      <c r="D217" s="82"/>
      <c r="E217" s="82"/>
      <c r="F217" s="56">
        <f t="shared" si="102"/>
        <v>3.28</v>
      </c>
      <c r="G217" s="56">
        <f t="shared" si="103"/>
        <v>4.01</v>
      </c>
      <c r="H217" s="57">
        <f t="shared" si="112"/>
        <v>4.6100000000000003</v>
      </c>
      <c r="I217" s="57">
        <f t="shared" si="113"/>
        <v>5.66</v>
      </c>
      <c r="J217" s="57">
        <f t="shared" si="114"/>
        <v>7.65</v>
      </c>
      <c r="K217" s="57">
        <f t="shared" si="115"/>
        <v>11.75</v>
      </c>
      <c r="L217" s="57">
        <f t="shared" si="116"/>
        <v>16.14</v>
      </c>
      <c r="M217" s="57">
        <f t="shared" si="117"/>
        <v>19.190000000000001</v>
      </c>
      <c r="N217" s="57">
        <f t="shared" si="118"/>
        <v>24.94</v>
      </c>
      <c r="O217" s="57">
        <f t="shared" si="119"/>
        <v>103.54</v>
      </c>
      <c r="P217" s="92">
        <v>753</v>
      </c>
    </row>
    <row r="218" spans="1:16" s="5" customFormat="1" x14ac:dyDescent="0.2">
      <c r="A218" s="54">
        <v>13789</v>
      </c>
      <c r="B218" s="81"/>
      <c r="C218" s="81"/>
      <c r="D218" s="82"/>
      <c r="E218" s="82"/>
      <c r="F218" s="56">
        <f t="shared" si="102"/>
        <v>3.29</v>
      </c>
      <c r="G218" s="56">
        <f t="shared" si="103"/>
        <v>4.03</v>
      </c>
      <c r="H218" s="57">
        <f t="shared" si="112"/>
        <v>4.63</v>
      </c>
      <c r="I218" s="57">
        <f t="shared" si="113"/>
        <v>5.68</v>
      </c>
      <c r="J218" s="57">
        <f t="shared" si="114"/>
        <v>7.68</v>
      </c>
      <c r="K218" s="57">
        <f t="shared" si="115"/>
        <v>11.79</v>
      </c>
      <c r="L218" s="57">
        <f t="shared" si="116"/>
        <v>16.21</v>
      </c>
      <c r="M218" s="57">
        <f t="shared" si="117"/>
        <v>19.27</v>
      </c>
      <c r="N218" s="57">
        <f t="shared" si="118"/>
        <v>25.04</v>
      </c>
      <c r="O218" s="57">
        <f t="shared" si="119"/>
        <v>103.95</v>
      </c>
      <c r="P218" s="92">
        <v>756</v>
      </c>
    </row>
    <row r="219" spans="1:16" s="5" customFormat="1" x14ac:dyDescent="0.2">
      <c r="A219" s="54">
        <v>13820</v>
      </c>
      <c r="B219" s="81"/>
      <c r="C219" s="81"/>
      <c r="D219" s="82"/>
      <c r="E219" s="82"/>
      <c r="F219" s="56">
        <f t="shared" si="102"/>
        <v>3.3</v>
      </c>
      <c r="G219" s="56">
        <f t="shared" si="103"/>
        <v>4.04</v>
      </c>
      <c r="H219" s="57">
        <f t="shared" si="112"/>
        <v>4.6399999999999997</v>
      </c>
      <c r="I219" s="57">
        <f t="shared" si="113"/>
        <v>5.69</v>
      </c>
      <c r="J219" s="57">
        <f t="shared" si="114"/>
        <v>7.7</v>
      </c>
      <c r="K219" s="57">
        <f t="shared" si="115"/>
        <v>11.82</v>
      </c>
      <c r="L219" s="57">
        <f t="shared" si="116"/>
        <v>16.25</v>
      </c>
      <c r="M219" s="57">
        <f t="shared" si="117"/>
        <v>19.32</v>
      </c>
      <c r="N219" s="57">
        <f t="shared" si="118"/>
        <v>25.1</v>
      </c>
      <c r="O219" s="57">
        <f t="shared" si="119"/>
        <v>104.23</v>
      </c>
      <c r="P219" s="92">
        <v>758</v>
      </c>
    </row>
    <row r="220" spans="1:16" s="5" customFormat="1" x14ac:dyDescent="0.2">
      <c r="A220" s="54">
        <v>13850</v>
      </c>
      <c r="B220" s="81"/>
      <c r="C220" s="81"/>
      <c r="D220" s="82"/>
      <c r="E220" s="82"/>
      <c r="F220" s="56">
        <f t="shared" si="102"/>
        <v>3.3</v>
      </c>
      <c r="G220" s="56">
        <f t="shared" si="103"/>
        <v>4.04</v>
      </c>
      <c r="H220" s="57">
        <f t="shared" si="112"/>
        <v>4.6399999999999997</v>
      </c>
      <c r="I220" s="57">
        <f t="shared" si="113"/>
        <v>5.69</v>
      </c>
      <c r="J220" s="57">
        <f t="shared" si="114"/>
        <v>7.7</v>
      </c>
      <c r="K220" s="57">
        <f t="shared" si="115"/>
        <v>11.82</v>
      </c>
      <c r="L220" s="57">
        <f t="shared" si="116"/>
        <v>16.25</v>
      </c>
      <c r="M220" s="57">
        <f t="shared" si="117"/>
        <v>19.32</v>
      </c>
      <c r="N220" s="57">
        <f t="shared" si="118"/>
        <v>25.1</v>
      </c>
      <c r="O220" s="57">
        <f t="shared" si="119"/>
        <v>104.23</v>
      </c>
      <c r="P220" s="92">
        <v>758</v>
      </c>
    </row>
    <row r="221" spans="1:16" s="5" customFormat="1" x14ac:dyDescent="0.2">
      <c r="A221" s="54">
        <v>13881</v>
      </c>
      <c r="B221" s="81"/>
      <c r="C221" s="81"/>
      <c r="D221" s="82"/>
      <c r="E221" s="82"/>
      <c r="F221" s="56">
        <f t="shared" si="102"/>
        <v>3.33</v>
      </c>
      <c r="G221" s="56">
        <f t="shared" si="103"/>
        <v>4.08</v>
      </c>
      <c r="H221" s="57">
        <f t="shared" si="112"/>
        <v>4.6900000000000004</v>
      </c>
      <c r="I221" s="57">
        <f t="shared" si="113"/>
        <v>5.75</v>
      </c>
      <c r="J221" s="57">
        <f t="shared" si="114"/>
        <v>7.79</v>
      </c>
      <c r="K221" s="57">
        <f t="shared" si="115"/>
        <v>11.95</v>
      </c>
      <c r="L221" s="57">
        <f t="shared" si="116"/>
        <v>16.420000000000002</v>
      </c>
      <c r="M221" s="57">
        <f t="shared" si="117"/>
        <v>19.53</v>
      </c>
      <c r="N221" s="57">
        <f t="shared" si="118"/>
        <v>25.37</v>
      </c>
      <c r="O221" s="57">
        <f t="shared" si="119"/>
        <v>105.33</v>
      </c>
      <c r="P221" s="92">
        <v>766</v>
      </c>
    </row>
    <row r="222" spans="1:16" s="5" customFormat="1" x14ac:dyDescent="0.2">
      <c r="A222" s="54">
        <v>13912</v>
      </c>
      <c r="B222" s="81"/>
      <c r="C222" s="81"/>
      <c r="D222" s="82"/>
      <c r="E222" s="82"/>
      <c r="F222" s="56">
        <f t="shared" si="102"/>
        <v>3.32</v>
      </c>
      <c r="G222" s="56">
        <f t="shared" si="103"/>
        <v>4.07</v>
      </c>
      <c r="H222" s="57">
        <f t="shared" si="112"/>
        <v>4.67</v>
      </c>
      <c r="I222" s="57">
        <f t="shared" si="113"/>
        <v>5.73</v>
      </c>
      <c r="J222" s="57">
        <f t="shared" si="114"/>
        <v>7.76</v>
      </c>
      <c r="K222" s="57">
        <f t="shared" si="115"/>
        <v>11.9</v>
      </c>
      <c r="L222" s="57">
        <f t="shared" si="116"/>
        <v>16.36</v>
      </c>
      <c r="M222" s="57">
        <f t="shared" si="117"/>
        <v>19.45</v>
      </c>
      <c r="N222" s="57">
        <f t="shared" si="118"/>
        <v>25.27</v>
      </c>
      <c r="O222" s="57">
        <f t="shared" si="119"/>
        <v>104.91</v>
      </c>
      <c r="P222" s="92">
        <v>763</v>
      </c>
    </row>
    <row r="223" spans="1:16" s="5" customFormat="1" x14ac:dyDescent="0.2">
      <c r="A223" s="54">
        <v>13940</v>
      </c>
      <c r="B223" s="81"/>
      <c r="C223" s="81"/>
      <c r="D223" s="82"/>
      <c r="E223" s="82"/>
      <c r="F223" s="56">
        <f t="shared" si="102"/>
        <v>3.29</v>
      </c>
      <c r="G223" s="56">
        <f t="shared" si="103"/>
        <v>4.03</v>
      </c>
      <c r="H223" s="57">
        <f t="shared" si="112"/>
        <v>4.63</v>
      </c>
      <c r="I223" s="57">
        <f t="shared" si="113"/>
        <v>5.69</v>
      </c>
      <c r="J223" s="57">
        <f t="shared" si="114"/>
        <v>7.69</v>
      </c>
      <c r="K223" s="57">
        <f t="shared" si="115"/>
        <v>11.81</v>
      </c>
      <c r="L223" s="57">
        <f t="shared" si="116"/>
        <v>16.23</v>
      </c>
      <c r="M223" s="57">
        <f t="shared" si="117"/>
        <v>19.3</v>
      </c>
      <c r="N223" s="57">
        <f t="shared" si="118"/>
        <v>25.07</v>
      </c>
      <c r="O223" s="57">
        <f t="shared" si="119"/>
        <v>104.09</v>
      </c>
      <c r="P223" s="92">
        <v>757</v>
      </c>
    </row>
    <row r="224" spans="1:16" s="5" customFormat="1" x14ac:dyDescent="0.2">
      <c r="A224" s="54">
        <v>13971</v>
      </c>
      <c r="B224" s="81"/>
      <c r="C224" s="81"/>
      <c r="D224" s="82"/>
      <c r="E224" s="82"/>
      <c r="F224" s="56">
        <f t="shared" si="102"/>
        <v>3.27</v>
      </c>
      <c r="G224" s="56">
        <f t="shared" si="103"/>
        <v>4</v>
      </c>
      <c r="H224" s="57">
        <f t="shared" si="112"/>
        <v>4.5999999999999996</v>
      </c>
      <c r="I224" s="57">
        <f t="shared" si="113"/>
        <v>5.64</v>
      </c>
      <c r="J224" s="57">
        <f t="shared" si="114"/>
        <v>7.63</v>
      </c>
      <c r="K224" s="57">
        <f t="shared" si="115"/>
        <v>11.72</v>
      </c>
      <c r="L224" s="57">
        <f t="shared" si="116"/>
        <v>16.100000000000001</v>
      </c>
      <c r="M224" s="57">
        <f t="shared" si="117"/>
        <v>19.14</v>
      </c>
      <c r="N224" s="57">
        <f t="shared" si="118"/>
        <v>24.87</v>
      </c>
      <c r="O224" s="57">
        <f t="shared" si="119"/>
        <v>103.26</v>
      </c>
      <c r="P224" s="92">
        <v>751</v>
      </c>
    </row>
    <row r="225" spans="1:16" s="5" customFormat="1" x14ac:dyDescent="0.2">
      <c r="A225" s="54">
        <v>14001</v>
      </c>
      <c r="B225" s="81"/>
      <c r="C225" s="81"/>
      <c r="D225" s="82"/>
      <c r="E225" s="82"/>
      <c r="F225" s="56">
        <f t="shared" si="102"/>
        <v>3.28</v>
      </c>
      <c r="G225" s="56">
        <f t="shared" si="103"/>
        <v>4.01</v>
      </c>
      <c r="H225" s="57">
        <f t="shared" si="112"/>
        <v>4.6100000000000003</v>
      </c>
      <c r="I225" s="57">
        <f t="shared" si="113"/>
        <v>5.66</v>
      </c>
      <c r="J225" s="57">
        <f t="shared" si="114"/>
        <v>7.65</v>
      </c>
      <c r="K225" s="57">
        <f t="shared" si="115"/>
        <v>11.75</v>
      </c>
      <c r="L225" s="57">
        <f t="shared" si="116"/>
        <v>16.14</v>
      </c>
      <c r="M225" s="57">
        <f t="shared" si="117"/>
        <v>19.190000000000001</v>
      </c>
      <c r="N225" s="57">
        <f t="shared" si="118"/>
        <v>24.94</v>
      </c>
      <c r="O225" s="57">
        <f t="shared" si="119"/>
        <v>103.54</v>
      </c>
      <c r="P225" s="92">
        <v>753</v>
      </c>
    </row>
    <row r="226" spans="1:16" s="5" customFormat="1" x14ac:dyDescent="0.2">
      <c r="A226" s="54">
        <v>14032</v>
      </c>
      <c r="B226" s="81"/>
      <c r="C226" s="81"/>
      <c r="D226" s="82"/>
      <c r="E226" s="82"/>
      <c r="F226" s="56">
        <f t="shared" si="102"/>
        <v>3.31</v>
      </c>
      <c r="G226" s="56">
        <f t="shared" si="103"/>
        <v>4.0599999999999996</v>
      </c>
      <c r="H226" s="57">
        <f t="shared" si="112"/>
        <v>4.66</v>
      </c>
      <c r="I226" s="57">
        <f t="shared" si="113"/>
        <v>5.72</v>
      </c>
      <c r="J226" s="57">
        <f t="shared" si="114"/>
        <v>7.73</v>
      </c>
      <c r="K226" s="57">
        <f t="shared" si="115"/>
        <v>11.87</v>
      </c>
      <c r="L226" s="57">
        <f t="shared" si="116"/>
        <v>16.32</v>
      </c>
      <c r="M226" s="57">
        <f t="shared" si="117"/>
        <v>19.399999999999999</v>
      </c>
      <c r="N226" s="57">
        <f t="shared" si="118"/>
        <v>25.2</v>
      </c>
      <c r="O226" s="57">
        <f t="shared" si="119"/>
        <v>104.64</v>
      </c>
      <c r="P226" s="92">
        <v>761</v>
      </c>
    </row>
    <row r="227" spans="1:16" s="5" customFormat="1" x14ac:dyDescent="0.2">
      <c r="A227" s="54">
        <v>14062</v>
      </c>
      <c r="B227" s="81"/>
      <c r="C227" s="81"/>
      <c r="D227" s="82"/>
      <c r="E227" s="82"/>
      <c r="F227" s="56">
        <f t="shared" si="102"/>
        <v>3.28</v>
      </c>
      <c r="G227" s="56">
        <f t="shared" si="103"/>
        <v>4.0199999999999996</v>
      </c>
      <c r="H227" s="57">
        <f t="shared" si="112"/>
        <v>4.62</v>
      </c>
      <c r="I227" s="57">
        <f t="shared" si="113"/>
        <v>5.67</v>
      </c>
      <c r="J227" s="57">
        <f t="shared" si="114"/>
        <v>7.67</v>
      </c>
      <c r="K227" s="57">
        <f t="shared" si="115"/>
        <v>11.78</v>
      </c>
      <c r="L227" s="57">
        <f t="shared" si="116"/>
        <v>16.190000000000001</v>
      </c>
      <c r="M227" s="57">
        <f t="shared" si="117"/>
        <v>19.239999999999998</v>
      </c>
      <c r="N227" s="57">
        <f t="shared" si="118"/>
        <v>25.01</v>
      </c>
      <c r="O227" s="57">
        <f t="shared" si="119"/>
        <v>103.81</v>
      </c>
      <c r="P227" s="92">
        <v>755</v>
      </c>
    </row>
    <row r="228" spans="1:16" s="5" customFormat="1" x14ac:dyDescent="0.2">
      <c r="A228" s="54">
        <v>14093</v>
      </c>
      <c r="B228" s="81"/>
      <c r="C228" s="81"/>
      <c r="D228" s="82"/>
      <c r="E228" s="82"/>
      <c r="F228" s="56">
        <f t="shared" si="102"/>
        <v>3.28</v>
      </c>
      <c r="G228" s="56">
        <f t="shared" si="103"/>
        <v>4.0199999999999996</v>
      </c>
      <c r="H228" s="57">
        <f t="shared" si="112"/>
        <v>4.62</v>
      </c>
      <c r="I228" s="57">
        <f t="shared" si="113"/>
        <v>5.67</v>
      </c>
      <c r="J228" s="57">
        <f t="shared" si="114"/>
        <v>7.67</v>
      </c>
      <c r="K228" s="57">
        <f t="shared" si="115"/>
        <v>11.78</v>
      </c>
      <c r="L228" s="57">
        <f t="shared" si="116"/>
        <v>16.190000000000001</v>
      </c>
      <c r="M228" s="57">
        <f t="shared" si="117"/>
        <v>19.239999999999998</v>
      </c>
      <c r="N228" s="57">
        <f t="shared" si="118"/>
        <v>25.01</v>
      </c>
      <c r="O228" s="57">
        <f t="shared" si="119"/>
        <v>103.81</v>
      </c>
      <c r="P228" s="92">
        <v>755</v>
      </c>
    </row>
    <row r="229" spans="1:16" s="5" customFormat="1" x14ac:dyDescent="0.2">
      <c r="A229" s="54">
        <v>14124</v>
      </c>
      <c r="B229" s="81"/>
      <c r="C229" s="81"/>
      <c r="D229" s="82"/>
      <c r="E229" s="82"/>
      <c r="F229" s="56">
        <f t="shared" si="102"/>
        <v>3.32</v>
      </c>
      <c r="G229" s="56">
        <f t="shared" si="103"/>
        <v>4.07</v>
      </c>
      <c r="H229" s="57">
        <f t="shared" si="112"/>
        <v>4.68</v>
      </c>
      <c r="I229" s="57">
        <f t="shared" si="113"/>
        <v>5.74</v>
      </c>
      <c r="J229" s="57">
        <f t="shared" si="114"/>
        <v>7.77</v>
      </c>
      <c r="K229" s="57">
        <f t="shared" si="115"/>
        <v>11.92</v>
      </c>
      <c r="L229" s="57">
        <f t="shared" si="116"/>
        <v>16.38</v>
      </c>
      <c r="M229" s="57">
        <f t="shared" si="117"/>
        <v>19.47</v>
      </c>
      <c r="N229" s="57">
        <f t="shared" si="118"/>
        <v>25.3</v>
      </c>
      <c r="O229" s="57">
        <f t="shared" si="119"/>
        <v>105.05</v>
      </c>
      <c r="P229" s="92">
        <v>764</v>
      </c>
    </row>
    <row r="230" spans="1:16" s="5" customFormat="1" x14ac:dyDescent="0.2">
      <c r="A230" s="54">
        <v>14154</v>
      </c>
      <c r="B230" s="81"/>
      <c r="C230" s="81"/>
      <c r="D230" s="82"/>
      <c r="E230" s="82"/>
      <c r="F230" s="56">
        <f t="shared" si="102"/>
        <v>3.35</v>
      </c>
      <c r="G230" s="56">
        <f t="shared" si="103"/>
        <v>4.0999999999999996</v>
      </c>
      <c r="H230" s="57">
        <f>P230*0.00612</f>
        <v>4.71</v>
      </c>
      <c r="I230" s="57">
        <f>P230*0.00751</f>
        <v>5.78</v>
      </c>
      <c r="J230" s="57">
        <f>P230*0.010164</f>
        <v>7.82</v>
      </c>
      <c r="K230" s="57">
        <f>P230*0.0156</f>
        <v>12</v>
      </c>
      <c r="L230" s="57">
        <f>P230*0.02144</f>
        <v>16.489999999999998</v>
      </c>
      <c r="M230" s="57">
        <f>P230*0.02549</f>
        <v>19.600000000000001</v>
      </c>
      <c r="N230" s="57">
        <f>P230*0.03312</f>
        <v>25.47</v>
      </c>
      <c r="O230" s="57">
        <f>P230*0.1375</f>
        <v>105.74</v>
      </c>
      <c r="P230" s="92">
        <v>769</v>
      </c>
    </row>
    <row r="231" spans="1:16" s="5" customFormat="1" x14ac:dyDescent="0.2">
      <c r="A231" s="54">
        <v>14185</v>
      </c>
      <c r="B231" s="81"/>
      <c r="C231" s="81"/>
      <c r="D231" s="82"/>
      <c r="E231" s="82"/>
      <c r="F231" s="56">
        <f t="shared" si="102"/>
        <v>3.36</v>
      </c>
      <c r="G231" s="56">
        <f t="shared" si="103"/>
        <v>4.1100000000000003</v>
      </c>
      <c r="H231" s="57">
        <f>P231*0.00612</f>
        <v>4.72</v>
      </c>
      <c r="I231" s="57">
        <f>P231*0.00751</f>
        <v>5.8</v>
      </c>
      <c r="J231" s="57">
        <f>P231*0.010164</f>
        <v>7.85</v>
      </c>
      <c r="K231" s="57">
        <f>P231*0.0156</f>
        <v>12.04</v>
      </c>
      <c r="L231" s="57">
        <f>P231*0.02144</f>
        <v>16.55</v>
      </c>
      <c r="M231" s="57">
        <f>P231*0.02549</f>
        <v>19.68</v>
      </c>
      <c r="N231" s="57">
        <f>P231*0.03312</f>
        <v>25.57</v>
      </c>
      <c r="O231" s="57">
        <f>P231*0.1375</f>
        <v>106.15</v>
      </c>
      <c r="P231" s="92">
        <v>772</v>
      </c>
    </row>
    <row r="232" spans="1:16" s="5" customFormat="1" x14ac:dyDescent="0.2">
      <c r="A232" s="54">
        <v>14215</v>
      </c>
      <c r="B232" s="81"/>
      <c r="C232" s="81"/>
      <c r="D232" s="82"/>
      <c r="E232" s="82"/>
      <c r="F232" s="56">
        <f t="shared" si="102"/>
        <v>3.34</v>
      </c>
      <c r="G232" s="56">
        <f t="shared" si="103"/>
        <v>4.09</v>
      </c>
      <c r="H232" s="57">
        <f>P232*0.00612</f>
        <v>4.7</v>
      </c>
      <c r="I232" s="57">
        <f>P232*0.00751</f>
        <v>5.77</v>
      </c>
      <c r="J232" s="57">
        <f>P232*0.010164</f>
        <v>7.81</v>
      </c>
      <c r="K232" s="57">
        <f>P232*0.0156</f>
        <v>11.98</v>
      </c>
      <c r="L232" s="57">
        <f>P232*0.02144</f>
        <v>16.47</v>
      </c>
      <c r="M232" s="57">
        <f>P232*0.02549</f>
        <v>19.579999999999998</v>
      </c>
      <c r="N232" s="57">
        <f>P232*0.03312</f>
        <v>25.44</v>
      </c>
      <c r="O232" s="57">
        <f>P232*0.1375</f>
        <v>105.6</v>
      </c>
      <c r="P232" s="92">
        <v>768</v>
      </c>
    </row>
    <row r="233" spans="1:16" s="5" customFormat="1" x14ac:dyDescent="0.2">
      <c r="A233" s="54">
        <v>14246</v>
      </c>
      <c r="B233" s="81"/>
      <c r="C233" s="81"/>
      <c r="D233" s="82"/>
      <c r="E233" s="82"/>
      <c r="F233" s="56">
        <f>O233*0.03165</f>
        <v>3.35</v>
      </c>
      <c r="G233" s="56">
        <f>O233*0.03874</f>
        <v>4.0999999999999996</v>
      </c>
      <c r="H233" s="57">
        <f>O233*0.04452</f>
        <v>4.71</v>
      </c>
      <c r="I233" s="57">
        <f>O233*0.05464</f>
        <v>5.78</v>
      </c>
      <c r="J233" s="57">
        <f>O233*0.07391</f>
        <v>7.82</v>
      </c>
      <c r="K233" s="57">
        <f>O233*0.1138</f>
        <v>12.04</v>
      </c>
      <c r="L233" s="57">
        <f>O233*0.15596</f>
        <v>16.5</v>
      </c>
      <c r="M233" s="57">
        <f>O233*0.18542</f>
        <v>19.62</v>
      </c>
      <c r="N233" s="57">
        <f>O233*0.2409</f>
        <v>25.49</v>
      </c>
      <c r="O233" s="55">
        <v>105.8</v>
      </c>
      <c r="P233" s="93">
        <f>O233*7.273</f>
        <v>769.48</v>
      </c>
    </row>
    <row r="234" spans="1:16" s="5" customFormat="1" x14ac:dyDescent="0.2">
      <c r="A234" s="54">
        <v>14277</v>
      </c>
      <c r="B234" s="81"/>
      <c r="C234" s="81"/>
      <c r="D234" s="82"/>
      <c r="E234" s="82"/>
      <c r="F234" s="56">
        <f t="shared" ref="F234:F297" si="120">O234*0.03165</f>
        <v>3.3</v>
      </c>
      <c r="G234" s="56">
        <f t="shared" ref="G234:G297" si="121">O234*0.03874</f>
        <v>4.04</v>
      </c>
      <c r="H234" s="57">
        <f t="shared" ref="H234:H249" si="122">O234*0.04452</f>
        <v>4.6500000000000004</v>
      </c>
      <c r="I234" s="57">
        <f t="shared" ref="I234:I249" si="123">O234*0.05464</f>
        <v>5.7</v>
      </c>
      <c r="J234" s="57">
        <f t="shared" ref="J234:J249" si="124">O234*0.07391</f>
        <v>7.72</v>
      </c>
      <c r="K234" s="57">
        <f t="shared" ref="K234:K249" si="125">O234*0.1138</f>
        <v>11.88</v>
      </c>
      <c r="L234" s="57">
        <f t="shared" ref="L234:L249" si="126">O234*0.15596</f>
        <v>16.28</v>
      </c>
      <c r="M234" s="57">
        <f t="shared" ref="M234:M249" si="127">O234*0.18542</f>
        <v>19.36</v>
      </c>
      <c r="N234" s="57">
        <f t="shared" ref="N234:N249" si="128">O234*0.2409</f>
        <v>25.15</v>
      </c>
      <c r="O234" s="55">
        <v>104.4</v>
      </c>
      <c r="P234" s="93">
        <f t="shared" ref="P234:P249" si="129">O234*7.273</f>
        <v>759.3</v>
      </c>
    </row>
    <row r="235" spans="1:16" s="5" customFormat="1" x14ac:dyDescent="0.2">
      <c r="A235" s="54">
        <v>14305</v>
      </c>
      <c r="B235" s="81"/>
      <c r="C235" s="81"/>
      <c r="D235" s="82"/>
      <c r="E235" s="82"/>
      <c r="F235" s="56">
        <f t="shared" si="120"/>
        <v>3.28</v>
      </c>
      <c r="G235" s="56">
        <f t="shared" si="121"/>
        <v>4.01</v>
      </c>
      <c r="H235" s="57">
        <f t="shared" si="122"/>
        <v>4.6100000000000003</v>
      </c>
      <c r="I235" s="57">
        <f t="shared" si="123"/>
        <v>5.66</v>
      </c>
      <c r="J235" s="57">
        <f t="shared" si="124"/>
        <v>7.66</v>
      </c>
      <c r="K235" s="57">
        <f t="shared" si="125"/>
        <v>11.79</v>
      </c>
      <c r="L235" s="57">
        <f t="shared" si="126"/>
        <v>16.16</v>
      </c>
      <c r="M235" s="57">
        <f t="shared" si="127"/>
        <v>19.21</v>
      </c>
      <c r="N235" s="57">
        <f t="shared" si="128"/>
        <v>24.96</v>
      </c>
      <c r="O235" s="55">
        <v>103.6</v>
      </c>
      <c r="P235" s="93">
        <f t="shared" si="129"/>
        <v>753.48</v>
      </c>
    </row>
    <row r="236" spans="1:16" s="5" customFormat="1" x14ac:dyDescent="0.2">
      <c r="A236" s="54">
        <v>14336</v>
      </c>
      <c r="B236" s="81"/>
      <c r="C236" s="81"/>
      <c r="D236" s="82"/>
      <c r="E236" s="82"/>
      <c r="F236" s="56">
        <f t="shared" si="120"/>
        <v>3.26</v>
      </c>
      <c r="G236" s="56">
        <f t="shared" si="121"/>
        <v>3.99</v>
      </c>
      <c r="H236" s="57">
        <f t="shared" si="122"/>
        <v>4.59</v>
      </c>
      <c r="I236" s="57">
        <f t="shared" si="123"/>
        <v>5.63</v>
      </c>
      <c r="J236" s="57">
        <f t="shared" si="124"/>
        <v>7.62</v>
      </c>
      <c r="K236" s="57">
        <f t="shared" si="125"/>
        <v>11.73</v>
      </c>
      <c r="L236" s="57">
        <f t="shared" si="126"/>
        <v>16.079999999999998</v>
      </c>
      <c r="M236" s="57">
        <f t="shared" si="127"/>
        <v>19.12</v>
      </c>
      <c r="N236" s="57">
        <f t="shared" si="128"/>
        <v>24.84</v>
      </c>
      <c r="O236" s="55">
        <v>103.1</v>
      </c>
      <c r="P236" s="93">
        <f t="shared" si="129"/>
        <v>749.85</v>
      </c>
    </row>
    <row r="237" spans="1:16" s="5" customFormat="1" x14ac:dyDescent="0.2">
      <c r="A237" s="54">
        <v>14366</v>
      </c>
      <c r="B237" s="81"/>
      <c r="C237" s="81"/>
      <c r="D237" s="82"/>
      <c r="E237" s="82"/>
      <c r="F237" s="56">
        <f t="shared" si="120"/>
        <v>3.26</v>
      </c>
      <c r="G237" s="56">
        <f t="shared" si="121"/>
        <v>3.99</v>
      </c>
      <c r="H237" s="57">
        <f t="shared" si="122"/>
        <v>4.58</v>
      </c>
      <c r="I237" s="57">
        <f t="shared" si="123"/>
        <v>5.62</v>
      </c>
      <c r="J237" s="57">
        <f t="shared" si="124"/>
        <v>7.61</v>
      </c>
      <c r="K237" s="57">
        <f t="shared" si="125"/>
        <v>11.71</v>
      </c>
      <c r="L237" s="57">
        <f t="shared" si="126"/>
        <v>16.05</v>
      </c>
      <c r="M237" s="57">
        <f t="shared" si="127"/>
        <v>19.079999999999998</v>
      </c>
      <c r="N237" s="57">
        <f t="shared" si="128"/>
        <v>24.79</v>
      </c>
      <c r="O237" s="55">
        <v>102.9</v>
      </c>
      <c r="P237" s="93">
        <f t="shared" si="129"/>
        <v>748.39</v>
      </c>
    </row>
    <row r="238" spans="1:16" s="5" customFormat="1" x14ac:dyDescent="0.2">
      <c r="A238" s="54">
        <v>14397</v>
      </c>
      <c r="B238" s="81"/>
      <c r="C238" s="81"/>
      <c r="D238" s="82"/>
      <c r="E238" s="82"/>
      <c r="F238" s="56">
        <f t="shared" si="120"/>
        <v>3.26</v>
      </c>
      <c r="G238" s="56">
        <f t="shared" si="121"/>
        <v>3.99</v>
      </c>
      <c r="H238" s="57">
        <f t="shared" si="122"/>
        <v>4.59</v>
      </c>
      <c r="I238" s="57">
        <f t="shared" si="123"/>
        <v>5.63</v>
      </c>
      <c r="J238" s="57">
        <f t="shared" si="124"/>
        <v>7.62</v>
      </c>
      <c r="K238" s="57">
        <f t="shared" si="125"/>
        <v>11.73</v>
      </c>
      <c r="L238" s="57">
        <f t="shared" si="126"/>
        <v>16.079999999999998</v>
      </c>
      <c r="M238" s="57">
        <f t="shared" si="127"/>
        <v>19.12</v>
      </c>
      <c r="N238" s="57">
        <f t="shared" si="128"/>
        <v>24.84</v>
      </c>
      <c r="O238" s="55">
        <v>103.1</v>
      </c>
      <c r="P238" s="93">
        <f t="shared" si="129"/>
        <v>749.85</v>
      </c>
    </row>
    <row r="239" spans="1:16" s="5" customFormat="1" x14ac:dyDescent="0.2">
      <c r="A239" s="54">
        <v>14427</v>
      </c>
      <c r="B239" s="81"/>
      <c r="C239" s="81"/>
      <c r="D239" s="82"/>
      <c r="E239" s="82"/>
      <c r="F239" s="56">
        <f t="shared" si="120"/>
        <v>3.28</v>
      </c>
      <c r="G239" s="56">
        <f t="shared" si="121"/>
        <v>4.01</v>
      </c>
      <c r="H239" s="57">
        <f t="shared" si="122"/>
        <v>4.6100000000000003</v>
      </c>
      <c r="I239" s="57">
        <f t="shared" si="123"/>
        <v>5.66</v>
      </c>
      <c r="J239" s="57">
        <f t="shared" si="124"/>
        <v>7.65</v>
      </c>
      <c r="K239" s="57">
        <f t="shared" si="125"/>
        <v>11.78</v>
      </c>
      <c r="L239" s="57">
        <f t="shared" si="126"/>
        <v>16.14</v>
      </c>
      <c r="M239" s="57">
        <f t="shared" si="127"/>
        <v>19.190000000000001</v>
      </c>
      <c r="N239" s="57">
        <f t="shared" si="128"/>
        <v>24.93</v>
      </c>
      <c r="O239" s="55">
        <v>103.5</v>
      </c>
      <c r="P239" s="93">
        <f t="shared" si="129"/>
        <v>752.76</v>
      </c>
    </row>
    <row r="240" spans="1:16" s="5" customFormat="1" x14ac:dyDescent="0.2">
      <c r="A240" s="54">
        <v>14458</v>
      </c>
      <c r="B240" s="81"/>
      <c r="C240" s="81"/>
      <c r="D240" s="82"/>
      <c r="E240" s="82"/>
      <c r="F240" s="56">
        <f t="shared" si="120"/>
        <v>3.27</v>
      </c>
      <c r="G240" s="56">
        <f t="shared" si="121"/>
        <v>4</v>
      </c>
      <c r="H240" s="57">
        <f t="shared" si="122"/>
        <v>4.5999999999999996</v>
      </c>
      <c r="I240" s="57">
        <f t="shared" si="123"/>
        <v>5.64</v>
      </c>
      <c r="J240" s="57">
        <f t="shared" si="124"/>
        <v>7.63</v>
      </c>
      <c r="K240" s="57">
        <f t="shared" si="125"/>
        <v>11.76</v>
      </c>
      <c r="L240" s="57">
        <f t="shared" si="126"/>
        <v>16.11</v>
      </c>
      <c r="M240" s="57">
        <f t="shared" si="127"/>
        <v>19.149999999999999</v>
      </c>
      <c r="N240" s="57">
        <f t="shared" si="128"/>
        <v>24.88</v>
      </c>
      <c r="O240" s="55">
        <v>103.3</v>
      </c>
      <c r="P240" s="93">
        <f t="shared" si="129"/>
        <v>751.3</v>
      </c>
    </row>
    <row r="241" spans="1:16" s="5" customFormat="1" x14ac:dyDescent="0.2">
      <c r="A241" s="54">
        <v>14489</v>
      </c>
      <c r="B241" s="81"/>
      <c r="C241" s="81"/>
      <c r="D241" s="82"/>
      <c r="E241" s="82"/>
      <c r="F241" s="56">
        <f t="shared" si="120"/>
        <v>3.29</v>
      </c>
      <c r="G241" s="56">
        <f t="shared" si="121"/>
        <v>4.03</v>
      </c>
      <c r="H241" s="57">
        <f t="shared" si="122"/>
        <v>4.63</v>
      </c>
      <c r="I241" s="57">
        <f t="shared" si="123"/>
        <v>5.68</v>
      </c>
      <c r="J241" s="57">
        <f t="shared" si="124"/>
        <v>7.68</v>
      </c>
      <c r="K241" s="57">
        <f t="shared" si="125"/>
        <v>11.82</v>
      </c>
      <c r="L241" s="57">
        <f t="shared" si="126"/>
        <v>16.2</v>
      </c>
      <c r="M241" s="57">
        <f t="shared" si="127"/>
        <v>19.27</v>
      </c>
      <c r="N241" s="57">
        <f t="shared" si="128"/>
        <v>25.03</v>
      </c>
      <c r="O241" s="55">
        <v>103.9</v>
      </c>
      <c r="P241" s="93">
        <f t="shared" si="129"/>
        <v>755.66</v>
      </c>
    </row>
    <row r="242" spans="1:16" s="5" customFormat="1" x14ac:dyDescent="0.2">
      <c r="A242" s="54">
        <v>14519</v>
      </c>
      <c r="B242" s="81"/>
      <c r="C242" s="81"/>
      <c r="D242" s="82"/>
      <c r="E242" s="82"/>
      <c r="F242" s="56">
        <f t="shared" si="120"/>
        <v>3.48</v>
      </c>
      <c r="G242" s="56">
        <f t="shared" si="121"/>
        <v>4.2699999999999996</v>
      </c>
      <c r="H242" s="57">
        <f t="shared" si="122"/>
        <v>4.9000000000000004</v>
      </c>
      <c r="I242" s="57">
        <f t="shared" si="123"/>
        <v>6.02</v>
      </c>
      <c r="J242" s="57">
        <f t="shared" si="124"/>
        <v>8.14</v>
      </c>
      <c r="K242" s="57">
        <f t="shared" si="125"/>
        <v>12.53</v>
      </c>
      <c r="L242" s="57">
        <f t="shared" si="126"/>
        <v>17.170000000000002</v>
      </c>
      <c r="M242" s="57">
        <f t="shared" si="127"/>
        <v>20.41</v>
      </c>
      <c r="N242" s="57">
        <f t="shared" si="128"/>
        <v>26.52</v>
      </c>
      <c r="O242" s="55">
        <v>110.1</v>
      </c>
      <c r="P242" s="93">
        <f t="shared" si="129"/>
        <v>800.76</v>
      </c>
    </row>
    <row r="243" spans="1:16" s="5" customFormat="1" x14ac:dyDescent="0.2">
      <c r="A243" s="54">
        <v>14550</v>
      </c>
      <c r="B243" s="81"/>
      <c r="C243" s="81"/>
      <c r="D243" s="82"/>
      <c r="E243" s="82"/>
      <c r="F243" s="56">
        <f t="shared" si="120"/>
        <v>3.56</v>
      </c>
      <c r="G243" s="56">
        <f t="shared" si="121"/>
        <v>4.3499999999999996</v>
      </c>
      <c r="H243" s="57">
        <f t="shared" si="122"/>
        <v>5</v>
      </c>
      <c r="I243" s="57">
        <f t="shared" si="123"/>
        <v>6.14</v>
      </c>
      <c r="J243" s="57">
        <f t="shared" si="124"/>
        <v>8.31</v>
      </c>
      <c r="K243" s="57">
        <f t="shared" si="125"/>
        <v>12.79</v>
      </c>
      <c r="L243" s="57">
        <f t="shared" si="126"/>
        <v>17.53</v>
      </c>
      <c r="M243" s="57">
        <f t="shared" si="127"/>
        <v>20.84</v>
      </c>
      <c r="N243" s="57">
        <f t="shared" si="128"/>
        <v>27.08</v>
      </c>
      <c r="O243" s="55">
        <v>112.4</v>
      </c>
      <c r="P243" s="93">
        <f t="shared" si="129"/>
        <v>817.49</v>
      </c>
    </row>
    <row r="244" spans="1:16" s="5" customFormat="1" x14ac:dyDescent="0.2">
      <c r="A244" s="54">
        <v>14580</v>
      </c>
      <c r="B244" s="81"/>
      <c r="C244" s="81"/>
      <c r="D244" s="82"/>
      <c r="E244" s="82"/>
      <c r="F244" s="56">
        <f t="shared" si="120"/>
        <v>3.6</v>
      </c>
      <c r="G244" s="56">
        <f t="shared" si="121"/>
        <v>4.41</v>
      </c>
      <c r="H244" s="57">
        <f t="shared" si="122"/>
        <v>5.07</v>
      </c>
      <c r="I244" s="57">
        <f t="shared" si="123"/>
        <v>6.22</v>
      </c>
      <c r="J244" s="57">
        <f t="shared" si="124"/>
        <v>8.42</v>
      </c>
      <c r="K244" s="57">
        <f t="shared" si="125"/>
        <v>12.96</v>
      </c>
      <c r="L244" s="57">
        <f t="shared" si="126"/>
        <v>17.760000000000002</v>
      </c>
      <c r="M244" s="57">
        <f t="shared" si="127"/>
        <v>21.12</v>
      </c>
      <c r="N244" s="57">
        <f t="shared" si="128"/>
        <v>27.44</v>
      </c>
      <c r="O244" s="55">
        <v>113.9</v>
      </c>
      <c r="P244" s="93">
        <f t="shared" si="129"/>
        <v>828.39</v>
      </c>
    </row>
    <row r="245" spans="1:16" s="5" customFormat="1" x14ac:dyDescent="0.2">
      <c r="A245" s="54">
        <v>14611</v>
      </c>
      <c r="B245" s="81"/>
      <c r="C245" s="81"/>
      <c r="D245" s="82"/>
      <c r="E245" s="82"/>
      <c r="F245" s="56">
        <f t="shared" si="120"/>
        <v>3.65</v>
      </c>
      <c r="G245" s="56">
        <f t="shared" si="121"/>
        <v>4.47</v>
      </c>
      <c r="H245" s="57">
        <f t="shared" si="122"/>
        <v>5.14</v>
      </c>
      <c r="I245" s="57">
        <f t="shared" si="123"/>
        <v>6.31</v>
      </c>
      <c r="J245" s="57">
        <f t="shared" si="124"/>
        <v>8.5299999999999994</v>
      </c>
      <c r="K245" s="57">
        <f t="shared" si="125"/>
        <v>13.13</v>
      </c>
      <c r="L245" s="57">
        <f t="shared" si="126"/>
        <v>18</v>
      </c>
      <c r="M245" s="57">
        <f t="shared" si="127"/>
        <v>21.4</v>
      </c>
      <c r="N245" s="57">
        <f t="shared" si="128"/>
        <v>27.8</v>
      </c>
      <c r="O245" s="55">
        <v>115.4</v>
      </c>
      <c r="P245" s="93">
        <f t="shared" si="129"/>
        <v>839.3</v>
      </c>
    </row>
    <row r="246" spans="1:16" s="5" customFormat="1" x14ac:dyDescent="0.2">
      <c r="A246" s="54">
        <v>14642</v>
      </c>
      <c r="B246" s="81"/>
      <c r="C246" s="81"/>
      <c r="D246" s="82"/>
      <c r="E246" s="82"/>
      <c r="F246" s="56">
        <f t="shared" si="120"/>
        <v>3.73</v>
      </c>
      <c r="G246" s="56">
        <f t="shared" si="121"/>
        <v>4.5599999999999996</v>
      </c>
      <c r="H246" s="57">
        <f t="shared" si="122"/>
        <v>5.24</v>
      </c>
      <c r="I246" s="57">
        <f t="shared" si="123"/>
        <v>6.44</v>
      </c>
      <c r="J246" s="57">
        <f t="shared" si="124"/>
        <v>8.7100000000000009</v>
      </c>
      <c r="K246" s="57">
        <f t="shared" si="125"/>
        <v>13.41</v>
      </c>
      <c r="L246" s="57">
        <f t="shared" si="126"/>
        <v>18.37</v>
      </c>
      <c r="M246" s="57">
        <f t="shared" si="127"/>
        <v>21.84</v>
      </c>
      <c r="N246" s="57">
        <f t="shared" si="128"/>
        <v>28.38</v>
      </c>
      <c r="O246" s="55">
        <v>117.8</v>
      </c>
      <c r="P246" s="93">
        <f t="shared" si="129"/>
        <v>856.76</v>
      </c>
    </row>
    <row r="247" spans="1:16" s="5" customFormat="1" x14ac:dyDescent="0.2">
      <c r="A247" s="54">
        <v>14671</v>
      </c>
      <c r="B247" s="81"/>
      <c r="C247" s="81"/>
      <c r="D247" s="82"/>
      <c r="E247" s="82"/>
      <c r="F247" s="56">
        <f t="shared" si="120"/>
        <v>3.73</v>
      </c>
      <c r="G247" s="56">
        <f t="shared" si="121"/>
        <v>4.57</v>
      </c>
      <c r="H247" s="57">
        <f t="shared" si="122"/>
        <v>5.25</v>
      </c>
      <c r="I247" s="57">
        <f t="shared" si="123"/>
        <v>6.44</v>
      </c>
      <c r="J247" s="57">
        <f t="shared" si="124"/>
        <v>8.7100000000000009</v>
      </c>
      <c r="K247" s="57">
        <f t="shared" si="125"/>
        <v>13.42</v>
      </c>
      <c r="L247" s="57">
        <f t="shared" si="126"/>
        <v>18.39</v>
      </c>
      <c r="M247" s="57">
        <f t="shared" si="127"/>
        <v>21.86</v>
      </c>
      <c r="N247" s="57">
        <f t="shared" si="128"/>
        <v>28.4</v>
      </c>
      <c r="O247" s="55">
        <v>117.9</v>
      </c>
      <c r="P247" s="93">
        <f t="shared" si="129"/>
        <v>857.49</v>
      </c>
    </row>
    <row r="248" spans="1:16" s="5" customFormat="1" x14ac:dyDescent="0.2">
      <c r="A248" s="54">
        <v>14702</v>
      </c>
      <c r="B248" s="81"/>
      <c r="C248" s="81"/>
      <c r="D248" s="82"/>
      <c r="E248" s="82"/>
      <c r="F248" s="56">
        <f t="shared" si="120"/>
        <v>3.77</v>
      </c>
      <c r="G248" s="56">
        <f t="shared" si="121"/>
        <v>4.62</v>
      </c>
      <c r="H248" s="57">
        <f t="shared" si="122"/>
        <v>5.31</v>
      </c>
      <c r="I248" s="57">
        <f t="shared" si="123"/>
        <v>6.51</v>
      </c>
      <c r="J248" s="57">
        <f t="shared" si="124"/>
        <v>8.81</v>
      </c>
      <c r="K248" s="57">
        <f t="shared" si="125"/>
        <v>13.56</v>
      </c>
      <c r="L248" s="57">
        <f t="shared" si="126"/>
        <v>18.59</v>
      </c>
      <c r="M248" s="57">
        <f t="shared" si="127"/>
        <v>22.1</v>
      </c>
      <c r="N248" s="57">
        <f t="shared" si="128"/>
        <v>28.72</v>
      </c>
      <c r="O248" s="55">
        <v>119.2</v>
      </c>
      <c r="P248" s="93">
        <f t="shared" si="129"/>
        <v>866.94</v>
      </c>
    </row>
    <row r="249" spans="1:16" s="5" customFormat="1" x14ac:dyDescent="0.2">
      <c r="A249" s="54">
        <v>14732</v>
      </c>
      <c r="B249" s="81"/>
      <c r="C249" s="81"/>
      <c r="D249" s="82"/>
      <c r="E249" s="82"/>
      <c r="F249" s="56">
        <f t="shared" si="120"/>
        <v>0</v>
      </c>
      <c r="G249" s="56">
        <f t="shared" si="121"/>
        <v>0</v>
      </c>
      <c r="H249" s="57">
        <f t="shared" si="122"/>
        <v>0</v>
      </c>
      <c r="I249" s="57">
        <f t="shared" si="123"/>
        <v>0</v>
      </c>
      <c r="J249" s="57">
        <f t="shared" si="124"/>
        <v>0</v>
      </c>
      <c r="K249" s="57">
        <f t="shared" si="125"/>
        <v>0</v>
      </c>
      <c r="L249" s="57">
        <f t="shared" si="126"/>
        <v>0</v>
      </c>
      <c r="M249" s="57">
        <f t="shared" si="127"/>
        <v>0</v>
      </c>
      <c r="N249" s="57">
        <f t="shared" si="128"/>
        <v>0</v>
      </c>
      <c r="O249" s="55"/>
      <c r="P249" s="93">
        <f t="shared" si="129"/>
        <v>0</v>
      </c>
    </row>
    <row r="250" spans="1:16" s="5" customFormat="1" x14ac:dyDescent="0.2">
      <c r="A250" s="54">
        <v>14763</v>
      </c>
      <c r="B250" s="81"/>
      <c r="C250" s="81"/>
      <c r="D250" s="82"/>
      <c r="E250" s="82"/>
      <c r="F250" s="56">
        <f t="shared" si="120"/>
        <v>0</v>
      </c>
      <c r="G250" s="56">
        <f t="shared" si="121"/>
        <v>0</v>
      </c>
      <c r="H250" s="57">
        <f t="shared" ref="H250:H265" si="130">O250*0.04452</f>
        <v>0</v>
      </c>
      <c r="I250" s="57">
        <f t="shared" ref="I250:I265" si="131">O250*0.05464</f>
        <v>0</v>
      </c>
      <c r="J250" s="57">
        <f t="shared" ref="J250:J265" si="132">O250*0.07391</f>
        <v>0</v>
      </c>
      <c r="K250" s="57">
        <f t="shared" ref="K250:K265" si="133">O250*0.1138</f>
        <v>0</v>
      </c>
      <c r="L250" s="57">
        <f t="shared" ref="L250:L265" si="134">O250*0.15596</f>
        <v>0</v>
      </c>
      <c r="M250" s="57">
        <f t="shared" ref="M250:M265" si="135">O250*0.18542</f>
        <v>0</v>
      </c>
      <c r="N250" s="57">
        <f t="shared" ref="N250:N265" si="136">O250*0.2409</f>
        <v>0</v>
      </c>
      <c r="O250" s="55"/>
      <c r="P250" s="93">
        <f t="shared" ref="P250:P265" si="137">O250*7.273</f>
        <v>0</v>
      </c>
    </row>
    <row r="251" spans="1:16" s="5" customFormat="1" x14ac:dyDescent="0.2">
      <c r="A251" s="54">
        <v>14793</v>
      </c>
      <c r="B251" s="81"/>
      <c r="C251" s="81"/>
      <c r="D251" s="82"/>
      <c r="E251" s="82"/>
      <c r="F251" s="56">
        <f t="shared" si="120"/>
        <v>0</v>
      </c>
      <c r="G251" s="56">
        <f t="shared" si="121"/>
        <v>0</v>
      </c>
      <c r="H251" s="57">
        <f t="shared" si="130"/>
        <v>0</v>
      </c>
      <c r="I251" s="57">
        <f t="shared" si="131"/>
        <v>0</v>
      </c>
      <c r="J251" s="57">
        <f t="shared" si="132"/>
        <v>0</v>
      </c>
      <c r="K251" s="57">
        <f t="shared" si="133"/>
        <v>0</v>
      </c>
      <c r="L251" s="57">
        <f t="shared" si="134"/>
        <v>0</v>
      </c>
      <c r="M251" s="57">
        <f t="shared" si="135"/>
        <v>0</v>
      </c>
      <c r="N251" s="57">
        <f t="shared" si="136"/>
        <v>0</v>
      </c>
      <c r="O251" s="55"/>
      <c r="P251" s="93">
        <f t="shared" si="137"/>
        <v>0</v>
      </c>
    </row>
    <row r="252" spans="1:16" s="5" customFormat="1" x14ac:dyDescent="0.2">
      <c r="A252" s="54">
        <v>14824</v>
      </c>
      <c r="B252" s="81"/>
      <c r="C252" s="81"/>
      <c r="D252" s="82"/>
      <c r="E252" s="82"/>
      <c r="F252" s="56">
        <f t="shared" si="120"/>
        <v>0</v>
      </c>
      <c r="G252" s="56">
        <f t="shared" si="121"/>
        <v>0</v>
      </c>
      <c r="H252" s="57">
        <f t="shared" si="130"/>
        <v>0</v>
      </c>
      <c r="I252" s="57">
        <f t="shared" si="131"/>
        <v>0</v>
      </c>
      <c r="J252" s="57">
        <f t="shared" si="132"/>
        <v>0</v>
      </c>
      <c r="K252" s="57">
        <f t="shared" si="133"/>
        <v>0</v>
      </c>
      <c r="L252" s="57">
        <f t="shared" si="134"/>
        <v>0</v>
      </c>
      <c r="M252" s="57">
        <f t="shared" si="135"/>
        <v>0</v>
      </c>
      <c r="N252" s="57">
        <f t="shared" si="136"/>
        <v>0</v>
      </c>
      <c r="O252" s="55"/>
      <c r="P252" s="93">
        <f t="shared" si="137"/>
        <v>0</v>
      </c>
    </row>
    <row r="253" spans="1:16" s="5" customFormat="1" x14ac:dyDescent="0.2">
      <c r="A253" s="54">
        <v>14855</v>
      </c>
      <c r="B253" s="81"/>
      <c r="C253" s="81"/>
      <c r="D253" s="82"/>
      <c r="E253" s="82"/>
      <c r="F253" s="56">
        <f t="shared" si="120"/>
        <v>0</v>
      </c>
      <c r="G253" s="56">
        <f t="shared" si="121"/>
        <v>0</v>
      </c>
      <c r="H253" s="57">
        <f t="shared" si="130"/>
        <v>0</v>
      </c>
      <c r="I253" s="57">
        <f t="shared" si="131"/>
        <v>0</v>
      </c>
      <c r="J253" s="57">
        <f t="shared" si="132"/>
        <v>0</v>
      </c>
      <c r="K253" s="57">
        <f t="shared" si="133"/>
        <v>0</v>
      </c>
      <c r="L253" s="57">
        <f t="shared" si="134"/>
        <v>0</v>
      </c>
      <c r="M253" s="57">
        <f t="shared" si="135"/>
        <v>0</v>
      </c>
      <c r="N253" s="57">
        <f t="shared" si="136"/>
        <v>0</v>
      </c>
      <c r="O253" s="55"/>
      <c r="P253" s="93">
        <f t="shared" si="137"/>
        <v>0</v>
      </c>
    </row>
    <row r="254" spans="1:16" s="5" customFormat="1" x14ac:dyDescent="0.2">
      <c r="A254" s="54">
        <v>14885</v>
      </c>
      <c r="B254" s="81"/>
      <c r="C254" s="81"/>
      <c r="D254" s="82"/>
      <c r="E254" s="82"/>
      <c r="F254" s="56">
        <f t="shared" si="120"/>
        <v>0</v>
      </c>
      <c r="G254" s="56">
        <f t="shared" si="121"/>
        <v>0</v>
      </c>
      <c r="H254" s="57">
        <f t="shared" si="130"/>
        <v>0</v>
      </c>
      <c r="I254" s="57">
        <f t="shared" si="131"/>
        <v>0</v>
      </c>
      <c r="J254" s="57">
        <f t="shared" si="132"/>
        <v>0</v>
      </c>
      <c r="K254" s="57">
        <f t="shared" si="133"/>
        <v>0</v>
      </c>
      <c r="L254" s="57">
        <f t="shared" si="134"/>
        <v>0</v>
      </c>
      <c r="M254" s="57">
        <f t="shared" si="135"/>
        <v>0</v>
      </c>
      <c r="N254" s="57">
        <f t="shared" si="136"/>
        <v>0</v>
      </c>
      <c r="O254" s="55"/>
      <c r="P254" s="93">
        <f t="shared" si="137"/>
        <v>0</v>
      </c>
    </row>
    <row r="255" spans="1:16" s="5" customFormat="1" x14ac:dyDescent="0.2">
      <c r="A255" s="54">
        <v>14916</v>
      </c>
      <c r="B255" s="81"/>
      <c r="C255" s="81"/>
      <c r="D255" s="82"/>
      <c r="E255" s="82"/>
      <c r="F255" s="56">
        <f t="shared" si="120"/>
        <v>0</v>
      </c>
      <c r="G255" s="56">
        <f t="shared" si="121"/>
        <v>0</v>
      </c>
      <c r="H255" s="57">
        <f t="shared" si="130"/>
        <v>0</v>
      </c>
      <c r="I255" s="57">
        <f t="shared" si="131"/>
        <v>0</v>
      </c>
      <c r="J255" s="57">
        <f t="shared" si="132"/>
        <v>0</v>
      </c>
      <c r="K255" s="57">
        <f t="shared" si="133"/>
        <v>0</v>
      </c>
      <c r="L255" s="57">
        <f t="shared" si="134"/>
        <v>0</v>
      </c>
      <c r="M255" s="57">
        <f t="shared" si="135"/>
        <v>0</v>
      </c>
      <c r="N255" s="57">
        <f t="shared" si="136"/>
        <v>0</v>
      </c>
      <c r="O255" s="55"/>
      <c r="P255" s="93">
        <f t="shared" si="137"/>
        <v>0</v>
      </c>
    </row>
    <row r="256" spans="1:16" s="5" customFormat="1" x14ac:dyDescent="0.2">
      <c r="A256" s="54">
        <v>14946</v>
      </c>
      <c r="B256" s="81"/>
      <c r="C256" s="81"/>
      <c r="D256" s="82"/>
      <c r="E256" s="82"/>
      <c r="F256" s="56">
        <f t="shared" si="120"/>
        <v>0</v>
      </c>
      <c r="G256" s="56">
        <f t="shared" si="121"/>
        <v>0</v>
      </c>
      <c r="H256" s="57">
        <f t="shared" si="130"/>
        <v>0</v>
      </c>
      <c r="I256" s="57">
        <f t="shared" si="131"/>
        <v>0</v>
      </c>
      <c r="J256" s="57">
        <f t="shared" si="132"/>
        <v>0</v>
      </c>
      <c r="K256" s="57">
        <f t="shared" si="133"/>
        <v>0</v>
      </c>
      <c r="L256" s="57">
        <f t="shared" si="134"/>
        <v>0</v>
      </c>
      <c r="M256" s="57">
        <f t="shared" si="135"/>
        <v>0</v>
      </c>
      <c r="N256" s="57">
        <f t="shared" si="136"/>
        <v>0</v>
      </c>
      <c r="O256" s="55"/>
      <c r="P256" s="93">
        <f t="shared" si="137"/>
        <v>0</v>
      </c>
    </row>
    <row r="257" spans="1:16" s="5" customFormat="1" x14ac:dyDescent="0.2">
      <c r="A257" s="54">
        <v>14977</v>
      </c>
      <c r="B257" s="81"/>
      <c r="C257" s="81"/>
      <c r="D257" s="82"/>
      <c r="E257" s="82"/>
      <c r="F257" s="56">
        <f t="shared" si="120"/>
        <v>0</v>
      </c>
      <c r="G257" s="56">
        <f t="shared" si="121"/>
        <v>0</v>
      </c>
      <c r="H257" s="57">
        <f t="shared" si="130"/>
        <v>0</v>
      </c>
      <c r="I257" s="57">
        <f t="shared" si="131"/>
        <v>0</v>
      </c>
      <c r="J257" s="57">
        <f t="shared" si="132"/>
        <v>0</v>
      </c>
      <c r="K257" s="57">
        <f t="shared" si="133"/>
        <v>0</v>
      </c>
      <c r="L257" s="57">
        <f t="shared" si="134"/>
        <v>0</v>
      </c>
      <c r="M257" s="57">
        <f t="shared" si="135"/>
        <v>0</v>
      </c>
      <c r="N257" s="57">
        <f t="shared" si="136"/>
        <v>0</v>
      </c>
      <c r="O257" s="55"/>
      <c r="P257" s="93">
        <f t="shared" si="137"/>
        <v>0</v>
      </c>
    </row>
    <row r="258" spans="1:16" s="5" customFormat="1" x14ac:dyDescent="0.2">
      <c r="A258" s="54">
        <v>15008</v>
      </c>
      <c r="B258" s="81"/>
      <c r="C258" s="81"/>
      <c r="D258" s="82"/>
      <c r="E258" s="82"/>
      <c r="F258" s="56">
        <f t="shared" si="120"/>
        <v>0</v>
      </c>
      <c r="G258" s="56">
        <f t="shared" si="121"/>
        <v>0</v>
      </c>
      <c r="H258" s="57">
        <f t="shared" si="130"/>
        <v>0</v>
      </c>
      <c r="I258" s="57">
        <f t="shared" si="131"/>
        <v>0</v>
      </c>
      <c r="J258" s="57">
        <f t="shared" si="132"/>
        <v>0</v>
      </c>
      <c r="K258" s="57">
        <f t="shared" si="133"/>
        <v>0</v>
      </c>
      <c r="L258" s="57">
        <f t="shared" si="134"/>
        <v>0</v>
      </c>
      <c r="M258" s="57">
        <f t="shared" si="135"/>
        <v>0</v>
      </c>
      <c r="N258" s="57">
        <f t="shared" si="136"/>
        <v>0</v>
      </c>
      <c r="O258" s="55"/>
      <c r="P258" s="93">
        <f t="shared" si="137"/>
        <v>0</v>
      </c>
    </row>
    <row r="259" spans="1:16" s="5" customFormat="1" x14ac:dyDescent="0.2">
      <c r="A259" s="54">
        <v>15036</v>
      </c>
      <c r="B259" s="81"/>
      <c r="C259" s="81"/>
      <c r="D259" s="82"/>
      <c r="E259" s="82"/>
      <c r="F259" s="56">
        <f t="shared" si="120"/>
        <v>0</v>
      </c>
      <c r="G259" s="56">
        <f t="shared" si="121"/>
        <v>0</v>
      </c>
      <c r="H259" s="57">
        <f t="shared" si="130"/>
        <v>0</v>
      </c>
      <c r="I259" s="57">
        <f t="shared" si="131"/>
        <v>0</v>
      </c>
      <c r="J259" s="57">
        <f t="shared" si="132"/>
        <v>0</v>
      </c>
      <c r="K259" s="57">
        <f t="shared" si="133"/>
        <v>0</v>
      </c>
      <c r="L259" s="57">
        <f t="shared" si="134"/>
        <v>0</v>
      </c>
      <c r="M259" s="57">
        <f t="shared" si="135"/>
        <v>0</v>
      </c>
      <c r="N259" s="57">
        <f t="shared" si="136"/>
        <v>0</v>
      </c>
      <c r="O259" s="55"/>
      <c r="P259" s="93">
        <f t="shared" si="137"/>
        <v>0</v>
      </c>
    </row>
    <row r="260" spans="1:16" s="5" customFormat="1" x14ac:dyDescent="0.2">
      <c r="A260" s="54">
        <v>15067</v>
      </c>
      <c r="B260" s="81"/>
      <c r="C260" s="81"/>
      <c r="D260" s="82"/>
      <c r="E260" s="82"/>
      <c r="F260" s="56">
        <f t="shared" si="120"/>
        <v>0</v>
      </c>
      <c r="G260" s="56">
        <f t="shared" si="121"/>
        <v>0</v>
      </c>
      <c r="H260" s="57">
        <f t="shared" si="130"/>
        <v>0</v>
      </c>
      <c r="I260" s="57">
        <f t="shared" si="131"/>
        <v>0</v>
      </c>
      <c r="J260" s="57">
        <f t="shared" si="132"/>
        <v>0</v>
      </c>
      <c r="K260" s="57">
        <f t="shared" si="133"/>
        <v>0</v>
      </c>
      <c r="L260" s="57">
        <f t="shared" si="134"/>
        <v>0</v>
      </c>
      <c r="M260" s="57">
        <f t="shared" si="135"/>
        <v>0</v>
      </c>
      <c r="N260" s="57">
        <f t="shared" si="136"/>
        <v>0</v>
      </c>
      <c r="O260" s="55"/>
      <c r="P260" s="93">
        <f t="shared" si="137"/>
        <v>0</v>
      </c>
    </row>
    <row r="261" spans="1:16" s="5" customFormat="1" x14ac:dyDescent="0.2">
      <c r="A261" s="54">
        <v>15097</v>
      </c>
      <c r="B261" s="81"/>
      <c r="C261" s="81"/>
      <c r="D261" s="82"/>
      <c r="E261" s="82"/>
      <c r="F261" s="56">
        <f t="shared" si="120"/>
        <v>0</v>
      </c>
      <c r="G261" s="56">
        <f t="shared" si="121"/>
        <v>0</v>
      </c>
      <c r="H261" s="57">
        <f t="shared" si="130"/>
        <v>0</v>
      </c>
      <c r="I261" s="57">
        <f t="shared" si="131"/>
        <v>0</v>
      </c>
      <c r="J261" s="57">
        <f t="shared" si="132"/>
        <v>0</v>
      </c>
      <c r="K261" s="57">
        <f t="shared" si="133"/>
        <v>0</v>
      </c>
      <c r="L261" s="57">
        <f t="shared" si="134"/>
        <v>0</v>
      </c>
      <c r="M261" s="57">
        <f t="shared" si="135"/>
        <v>0</v>
      </c>
      <c r="N261" s="57">
        <f t="shared" si="136"/>
        <v>0</v>
      </c>
      <c r="O261" s="55"/>
      <c r="P261" s="93">
        <f t="shared" si="137"/>
        <v>0</v>
      </c>
    </row>
    <row r="262" spans="1:16" s="5" customFormat="1" x14ac:dyDescent="0.2">
      <c r="A262" s="54">
        <v>15128</v>
      </c>
      <c r="B262" s="81"/>
      <c r="C262" s="81"/>
      <c r="D262" s="82"/>
      <c r="E262" s="82"/>
      <c r="F262" s="56">
        <f t="shared" si="120"/>
        <v>0</v>
      </c>
      <c r="G262" s="56">
        <f t="shared" si="121"/>
        <v>0</v>
      </c>
      <c r="H262" s="57">
        <f t="shared" si="130"/>
        <v>0</v>
      </c>
      <c r="I262" s="57">
        <f t="shared" si="131"/>
        <v>0</v>
      </c>
      <c r="J262" s="57">
        <f t="shared" si="132"/>
        <v>0</v>
      </c>
      <c r="K262" s="57">
        <f t="shared" si="133"/>
        <v>0</v>
      </c>
      <c r="L262" s="57">
        <f t="shared" si="134"/>
        <v>0</v>
      </c>
      <c r="M262" s="57">
        <f t="shared" si="135"/>
        <v>0</v>
      </c>
      <c r="N262" s="57">
        <f t="shared" si="136"/>
        <v>0</v>
      </c>
      <c r="O262" s="55"/>
      <c r="P262" s="93">
        <f t="shared" si="137"/>
        <v>0</v>
      </c>
    </row>
    <row r="263" spans="1:16" s="5" customFormat="1" x14ac:dyDescent="0.2">
      <c r="A263" s="54">
        <v>15158</v>
      </c>
      <c r="B263" s="81"/>
      <c r="C263" s="81"/>
      <c r="D263" s="82"/>
      <c r="E263" s="82"/>
      <c r="F263" s="56">
        <f t="shared" si="120"/>
        <v>0</v>
      </c>
      <c r="G263" s="56">
        <f t="shared" si="121"/>
        <v>0</v>
      </c>
      <c r="H263" s="57">
        <f t="shared" si="130"/>
        <v>0</v>
      </c>
      <c r="I263" s="57">
        <f t="shared" si="131"/>
        <v>0</v>
      </c>
      <c r="J263" s="57">
        <f t="shared" si="132"/>
        <v>0</v>
      </c>
      <c r="K263" s="57">
        <f t="shared" si="133"/>
        <v>0</v>
      </c>
      <c r="L263" s="57">
        <f t="shared" si="134"/>
        <v>0</v>
      </c>
      <c r="M263" s="57">
        <f t="shared" si="135"/>
        <v>0</v>
      </c>
      <c r="N263" s="57">
        <f t="shared" si="136"/>
        <v>0</v>
      </c>
      <c r="O263" s="55"/>
      <c r="P263" s="93">
        <f t="shared" si="137"/>
        <v>0</v>
      </c>
    </row>
    <row r="264" spans="1:16" s="5" customFormat="1" x14ac:dyDescent="0.2">
      <c r="A264" s="54">
        <v>15189</v>
      </c>
      <c r="B264" s="81"/>
      <c r="C264" s="81"/>
      <c r="D264" s="82"/>
      <c r="E264" s="82"/>
      <c r="F264" s="56">
        <f t="shared" si="120"/>
        <v>0</v>
      </c>
      <c r="G264" s="56">
        <f t="shared" si="121"/>
        <v>0</v>
      </c>
      <c r="H264" s="57">
        <f t="shared" si="130"/>
        <v>0</v>
      </c>
      <c r="I264" s="57">
        <f t="shared" si="131"/>
        <v>0</v>
      </c>
      <c r="J264" s="57">
        <f t="shared" si="132"/>
        <v>0</v>
      </c>
      <c r="K264" s="57">
        <f t="shared" si="133"/>
        <v>0</v>
      </c>
      <c r="L264" s="57">
        <f t="shared" si="134"/>
        <v>0</v>
      </c>
      <c r="M264" s="57">
        <f t="shared" si="135"/>
        <v>0</v>
      </c>
      <c r="N264" s="57">
        <f t="shared" si="136"/>
        <v>0</v>
      </c>
      <c r="O264" s="55"/>
      <c r="P264" s="93">
        <f t="shared" si="137"/>
        <v>0</v>
      </c>
    </row>
    <row r="265" spans="1:16" s="5" customFormat="1" x14ac:dyDescent="0.2">
      <c r="A265" s="54">
        <v>15220</v>
      </c>
      <c r="B265" s="81"/>
      <c r="C265" s="81"/>
      <c r="D265" s="82"/>
      <c r="E265" s="82"/>
      <c r="F265" s="56">
        <f t="shared" si="120"/>
        <v>0</v>
      </c>
      <c r="G265" s="56">
        <f t="shared" si="121"/>
        <v>0</v>
      </c>
      <c r="H265" s="57">
        <f t="shared" si="130"/>
        <v>0</v>
      </c>
      <c r="I265" s="57">
        <f t="shared" si="131"/>
        <v>0</v>
      </c>
      <c r="J265" s="57">
        <f t="shared" si="132"/>
        <v>0</v>
      </c>
      <c r="K265" s="57">
        <f t="shared" si="133"/>
        <v>0</v>
      </c>
      <c r="L265" s="57">
        <f t="shared" si="134"/>
        <v>0</v>
      </c>
      <c r="M265" s="57">
        <f t="shared" si="135"/>
        <v>0</v>
      </c>
      <c r="N265" s="57">
        <f t="shared" si="136"/>
        <v>0</v>
      </c>
      <c r="O265" s="55"/>
      <c r="P265" s="93">
        <f t="shared" si="137"/>
        <v>0</v>
      </c>
    </row>
    <row r="266" spans="1:16" s="5" customFormat="1" x14ac:dyDescent="0.2">
      <c r="A266" s="54">
        <v>15250</v>
      </c>
      <c r="B266" s="81"/>
      <c r="C266" s="81"/>
      <c r="D266" s="82"/>
      <c r="E266" s="82"/>
      <c r="F266" s="56">
        <f t="shared" si="120"/>
        <v>0</v>
      </c>
      <c r="G266" s="56">
        <f t="shared" si="121"/>
        <v>0</v>
      </c>
      <c r="H266" s="57">
        <f t="shared" ref="H266:H281" si="138">O266*0.04452</f>
        <v>0</v>
      </c>
      <c r="I266" s="57">
        <f t="shared" ref="I266:I281" si="139">O266*0.05464</f>
        <v>0</v>
      </c>
      <c r="J266" s="57">
        <f t="shared" ref="J266:J281" si="140">O266*0.07391</f>
        <v>0</v>
      </c>
      <c r="K266" s="57">
        <f t="shared" ref="K266:K281" si="141">O266*0.1138</f>
        <v>0</v>
      </c>
      <c r="L266" s="57">
        <f t="shared" ref="L266:L281" si="142">O266*0.15596</f>
        <v>0</v>
      </c>
      <c r="M266" s="57">
        <f t="shared" ref="M266:M281" si="143">O266*0.18542</f>
        <v>0</v>
      </c>
      <c r="N266" s="57">
        <f t="shared" ref="N266:N281" si="144">O266*0.2409</f>
        <v>0</v>
      </c>
      <c r="O266" s="55"/>
      <c r="P266" s="93">
        <f t="shared" ref="P266:P281" si="145">O266*7.273</f>
        <v>0</v>
      </c>
    </row>
    <row r="267" spans="1:16" s="5" customFormat="1" x14ac:dyDescent="0.2">
      <c r="A267" s="54">
        <v>15281</v>
      </c>
      <c r="B267" s="81"/>
      <c r="C267" s="81"/>
      <c r="D267" s="82"/>
      <c r="E267" s="82"/>
      <c r="F267" s="56">
        <f t="shared" si="120"/>
        <v>0</v>
      </c>
      <c r="G267" s="56">
        <f t="shared" si="121"/>
        <v>0</v>
      </c>
      <c r="H267" s="57">
        <f t="shared" si="138"/>
        <v>0</v>
      </c>
      <c r="I267" s="57">
        <f t="shared" si="139"/>
        <v>0</v>
      </c>
      <c r="J267" s="57">
        <f t="shared" si="140"/>
        <v>0</v>
      </c>
      <c r="K267" s="57">
        <f t="shared" si="141"/>
        <v>0</v>
      </c>
      <c r="L267" s="57">
        <f t="shared" si="142"/>
        <v>0</v>
      </c>
      <c r="M267" s="57">
        <f t="shared" si="143"/>
        <v>0</v>
      </c>
      <c r="N267" s="57">
        <f t="shared" si="144"/>
        <v>0</v>
      </c>
      <c r="O267" s="55"/>
      <c r="P267" s="93">
        <f t="shared" si="145"/>
        <v>0</v>
      </c>
    </row>
    <row r="268" spans="1:16" s="5" customFormat="1" x14ac:dyDescent="0.2">
      <c r="A268" s="54">
        <v>15311</v>
      </c>
      <c r="B268" s="81"/>
      <c r="C268" s="81"/>
      <c r="D268" s="82"/>
      <c r="E268" s="82"/>
      <c r="F268" s="56">
        <f t="shared" si="120"/>
        <v>0</v>
      </c>
      <c r="G268" s="56">
        <f t="shared" si="121"/>
        <v>0</v>
      </c>
      <c r="H268" s="57">
        <f t="shared" si="138"/>
        <v>0</v>
      </c>
      <c r="I268" s="57">
        <f t="shared" si="139"/>
        <v>0</v>
      </c>
      <c r="J268" s="57">
        <f t="shared" si="140"/>
        <v>0</v>
      </c>
      <c r="K268" s="57">
        <f t="shared" si="141"/>
        <v>0</v>
      </c>
      <c r="L268" s="57">
        <f t="shared" si="142"/>
        <v>0</v>
      </c>
      <c r="M268" s="57">
        <f t="shared" si="143"/>
        <v>0</v>
      </c>
      <c r="N268" s="57">
        <f t="shared" si="144"/>
        <v>0</v>
      </c>
      <c r="O268" s="55"/>
      <c r="P268" s="93">
        <f t="shared" si="145"/>
        <v>0</v>
      </c>
    </row>
    <row r="269" spans="1:16" s="5" customFormat="1" x14ac:dyDescent="0.2">
      <c r="A269" s="54">
        <v>15342</v>
      </c>
      <c r="B269" s="81"/>
      <c r="C269" s="81"/>
      <c r="D269" s="82"/>
      <c r="E269" s="82"/>
      <c r="F269" s="56">
        <f t="shared" si="120"/>
        <v>0</v>
      </c>
      <c r="G269" s="56">
        <f t="shared" si="121"/>
        <v>0</v>
      </c>
      <c r="H269" s="57">
        <f t="shared" si="138"/>
        <v>0</v>
      </c>
      <c r="I269" s="57">
        <f t="shared" si="139"/>
        <v>0</v>
      </c>
      <c r="J269" s="57">
        <f t="shared" si="140"/>
        <v>0</v>
      </c>
      <c r="K269" s="57">
        <f t="shared" si="141"/>
        <v>0</v>
      </c>
      <c r="L269" s="57">
        <f t="shared" si="142"/>
        <v>0</v>
      </c>
      <c r="M269" s="57">
        <f t="shared" si="143"/>
        <v>0</v>
      </c>
      <c r="N269" s="57">
        <f t="shared" si="144"/>
        <v>0</v>
      </c>
      <c r="O269" s="55"/>
      <c r="P269" s="93">
        <f t="shared" si="145"/>
        <v>0</v>
      </c>
    </row>
    <row r="270" spans="1:16" s="5" customFormat="1" x14ac:dyDescent="0.2">
      <c r="A270" s="54">
        <v>15373</v>
      </c>
      <c r="B270" s="81"/>
      <c r="C270" s="81"/>
      <c r="D270" s="82"/>
      <c r="E270" s="82"/>
      <c r="F270" s="56">
        <f t="shared" si="120"/>
        <v>0</v>
      </c>
      <c r="G270" s="56">
        <f t="shared" si="121"/>
        <v>0</v>
      </c>
      <c r="H270" s="57">
        <f t="shared" si="138"/>
        <v>0</v>
      </c>
      <c r="I270" s="57">
        <f t="shared" si="139"/>
        <v>0</v>
      </c>
      <c r="J270" s="57">
        <f t="shared" si="140"/>
        <v>0</v>
      </c>
      <c r="K270" s="57">
        <f t="shared" si="141"/>
        <v>0</v>
      </c>
      <c r="L270" s="57">
        <f t="shared" si="142"/>
        <v>0</v>
      </c>
      <c r="M270" s="57">
        <f t="shared" si="143"/>
        <v>0</v>
      </c>
      <c r="N270" s="57">
        <f t="shared" si="144"/>
        <v>0</v>
      </c>
      <c r="O270" s="55"/>
      <c r="P270" s="93">
        <f t="shared" si="145"/>
        <v>0</v>
      </c>
    </row>
    <row r="271" spans="1:16" s="5" customFormat="1" x14ac:dyDescent="0.2">
      <c r="A271" s="54">
        <v>15401</v>
      </c>
      <c r="B271" s="81"/>
      <c r="C271" s="81"/>
      <c r="D271" s="82"/>
      <c r="E271" s="82"/>
      <c r="F271" s="56">
        <f t="shared" si="120"/>
        <v>0</v>
      </c>
      <c r="G271" s="56">
        <f t="shared" si="121"/>
        <v>0</v>
      </c>
      <c r="H271" s="57">
        <f t="shared" si="138"/>
        <v>0</v>
      </c>
      <c r="I271" s="57">
        <f t="shared" si="139"/>
        <v>0</v>
      </c>
      <c r="J271" s="57">
        <f t="shared" si="140"/>
        <v>0</v>
      </c>
      <c r="K271" s="57">
        <f t="shared" si="141"/>
        <v>0</v>
      </c>
      <c r="L271" s="57">
        <f t="shared" si="142"/>
        <v>0</v>
      </c>
      <c r="M271" s="57">
        <f t="shared" si="143"/>
        <v>0</v>
      </c>
      <c r="N271" s="57">
        <f t="shared" si="144"/>
        <v>0</v>
      </c>
      <c r="O271" s="55"/>
      <c r="P271" s="93">
        <f t="shared" si="145"/>
        <v>0</v>
      </c>
    </row>
    <row r="272" spans="1:16" s="5" customFormat="1" x14ac:dyDescent="0.2">
      <c r="A272" s="54">
        <v>15432</v>
      </c>
      <c r="B272" s="81"/>
      <c r="C272" s="81"/>
      <c r="D272" s="82"/>
      <c r="E272" s="82"/>
      <c r="F272" s="56">
        <f t="shared" si="120"/>
        <v>0</v>
      </c>
      <c r="G272" s="56">
        <f t="shared" si="121"/>
        <v>0</v>
      </c>
      <c r="H272" s="57">
        <f t="shared" si="138"/>
        <v>0</v>
      </c>
      <c r="I272" s="57">
        <f t="shared" si="139"/>
        <v>0</v>
      </c>
      <c r="J272" s="57">
        <f t="shared" si="140"/>
        <v>0</v>
      </c>
      <c r="K272" s="57">
        <f t="shared" si="141"/>
        <v>0</v>
      </c>
      <c r="L272" s="57">
        <f t="shared" si="142"/>
        <v>0</v>
      </c>
      <c r="M272" s="57">
        <f t="shared" si="143"/>
        <v>0</v>
      </c>
      <c r="N272" s="57">
        <f t="shared" si="144"/>
        <v>0</v>
      </c>
      <c r="O272" s="55"/>
      <c r="P272" s="93">
        <f t="shared" si="145"/>
        <v>0</v>
      </c>
    </row>
    <row r="273" spans="1:16" s="5" customFormat="1" x14ac:dyDescent="0.2">
      <c r="A273" s="54">
        <v>15462</v>
      </c>
      <c r="B273" s="81"/>
      <c r="C273" s="81"/>
      <c r="D273" s="82"/>
      <c r="E273" s="82"/>
      <c r="F273" s="56">
        <f t="shared" si="120"/>
        <v>0</v>
      </c>
      <c r="G273" s="56">
        <f t="shared" si="121"/>
        <v>0</v>
      </c>
      <c r="H273" s="57">
        <f t="shared" si="138"/>
        <v>0</v>
      </c>
      <c r="I273" s="57">
        <f t="shared" si="139"/>
        <v>0</v>
      </c>
      <c r="J273" s="57">
        <f t="shared" si="140"/>
        <v>0</v>
      </c>
      <c r="K273" s="57">
        <f t="shared" si="141"/>
        <v>0</v>
      </c>
      <c r="L273" s="57">
        <f t="shared" si="142"/>
        <v>0</v>
      </c>
      <c r="M273" s="57">
        <f t="shared" si="143"/>
        <v>0</v>
      </c>
      <c r="N273" s="57">
        <f t="shared" si="144"/>
        <v>0</v>
      </c>
      <c r="O273" s="55"/>
      <c r="P273" s="93">
        <f t="shared" si="145"/>
        <v>0</v>
      </c>
    </row>
    <row r="274" spans="1:16" s="5" customFormat="1" x14ac:dyDescent="0.2">
      <c r="A274" s="54">
        <v>15493</v>
      </c>
      <c r="B274" s="81"/>
      <c r="C274" s="81"/>
      <c r="D274" s="82"/>
      <c r="E274" s="82"/>
      <c r="F274" s="56">
        <f t="shared" si="120"/>
        <v>0</v>
      </c>
      <c r="G274" s="56">
        <f t="shared" si="121"/>
        <v>0</v>
      </c>
      <c r="H274" s="57">
        <f t="shared" si="138"/>
        <v>0</v>
      </c>
      <c r="I274" s="57">
        <f t="shared" si="139"/>
        <v>0</v>
      </c>
      <c r="J274" s="57">
        <f t="shared" si="140"/>
        <v>0</v>
      </c>
      <c r="K274" s="57">
        <f t="shared" si="141"/>
        <v>0</v>
      </c>
      <c r="L274" s="57">
        <f t="shared" si="142"/>
        <v>0</v>
      </c>
      <c r="M274" s="57">
        <f t="shared" si="143"/>
        <v>0</v>
      </c>
      <c r="N274" s="57">
        <f t="shared" si="144"/>
        <v>0</v>
      </c>
      <c r="O274" s="55"/>
      <c r="P274" s="93">
        <f t="shared" si="145"/>
        <v>0</v>
      </c>
    </row>
    <row r="275" spans="1:16" s="5" customFormat="1" x14ac:dyDescent="0.2">
      <c r="A275" s="54">
        <v>15523</v>
      </c>
      <c r="B275" s="81"/>
      <c r="C275" s="81"/>
      <c r="D275" s="82"/>
      <c r="E275" s="82"/>
      <c r="F275" s="56">
        <f t="shared" si="120"/>
        <v>0</v>
      </c>
      <c r="G275" s="56">
        <f t="shared" si="121"/>
        <v>0</v>
      </c>
      <c r="H275" s="57">
        <f t="shared" si="138"/>
        <v>0</v>
      </c>
      <c r="I275" s="57">
        <f t="shared" si="139"/>
        <v>0</v>
      </c>
      <c r="J275" s="57">
        <f t="shared" si="140"/>
        <v>0</v>
      </c>
      <c r="K275" s="57">
        <f t="shared" si="141"/>
        <v>0</v>
      </c>
      <c r="L275" s="57">
        <f t="shared" si="142"/>
        <v>0</v>
      </c>
      <c r="M275" s="57">
        <f t="shared" si="143"/>
        <v>0</v>
      </c>
      <c r="N275" s="57">
        <f t="shared" si="144"/>
        <v>0</v>
      </c>
      <c r="O275" s="55"/>
      <c r="P275" s="93">
        <f t="shared" si="145"/>
        <v>0</v>
      </c>
    </row>
    <row r="276" spans="1:16" s="5" customFormat="1" x14ac:dyDescent="0.2">
      <c r="A276" s="54">
        <v>15554</v>
      </c>
      <c r="B276" s="81"/>
      <c r="C276" s="81"/>
      <c r="D276" s="82"/>
      <c r="E276" s="82"/>
      <c r="F276" s="56">
        <f t="shared" si="120"/>
        <v>0</v>
      </c>
      <c r="G276" s="56">
        <f t="shared" si="121"/>
        <v>0</v>
      </c>
      <c r="H276" s="57">
        <f t="shared" si="138"/>
        <v>0</v>
      </c>
      <c r="I276" s="57">
        <f t="shared" si="139"/>
        <v>0</v>
      </c>
      <c r="J276" s="57">
        <f t="shared" si="140"/>
        <v>0</v>
      </c>
      <c r="K276" s="57">
        <f t="shared" si="141"/>
        <v>0</v>
      </c>
      <c r="L276" s="57">
        <f t="shared" si="142"/>
        <v>0</v>
      </c>
      <c r="M276" s="57">
        <f t="shared" si="143"/>
        <v>0</v>
      </c>
      <c r="N276" s="57">
        <f t="shared" si="144"/>
        <v>0</v>
      </c>
      <c r="O276" s="55"/>
      <c r="P276" s="93">
        <f t="shared" si="145"/>
        <v>0</v>
      </c>
    </row>
    <row r="277" spans="1:16" s="5" customFormat="1" x14ac:dyDescent="0.2">
      <c r="A277" s="54">
        <v>15585</v>
      </c>
      <c r="B277" s="81"/>
      <c r="C277" s="81"/>
      <c r="D277" s="82"/>
      <c r="E277" s="82"/>
      <c r="F277" s="56">
        <f t="shared" si="120"/>
        <v>0</v>
      </c>
      <c r="G277" s="56">
        <f t="shared" si="121"/>
        <v>0</v>
      </c>
      <c r="H277" s="57">
        <f t="shared" si="138"/>
        <v>0</v>
      </c>
      <c r="I277" s="57">
        <f t="shared" si="139"/>
        <v>0</v>
      </c>
      <c r="J277" s="57">
        <f t="shared" si="140"/>
        <v>0</v>
      </c>
      <c r="K277" s="57">
        <f t="shared" si="141"/>
        <v>0</v>
      </c>
      <c r="L277" s="57">
        <f t="shared" si="142"/>
        <v>0</v>
      </c>
      <c r="M277" s="57">
        <f t="shared" si="143"/>
        <v>0</v>
      </c>
      <c r="N277" s="57">
        <f t="shared" si="144"/>
        <v>0</v>
      </c>
      <c r="O277" s="55"/>
      <c r="P277" s="93">
        <f t="shared" si="145"/>
        <v>0</v>
      </c>
    </row>
    <row r="278" spans="1:16" s="5" customFormat="1" x14ac:dyDescent="0.2">
      <c r="A278" s="54">
        <v>15615</v>
      </c>
      <c r="B278" s="81"/>
      <c r="C278" s="81"/>
      <c r="D278" s="82"/>
      <c r="E278" s="82"/>
      <c r="F278" s="56">
        <f t="shared" si="120"/>
        <v>0</v>
      </c>
      <c r="G278" s="56">
        <f t="shared" si="121"/>
        <v>0</v>
      </c>
      <c r="H278" s="57">
        <f t="shared" si="138"/>
        <v>0</v>
      </c>
      <c r="I278" s="57">
        <f t="shared" si="139"/>
        <v>0</v>
      </c>
      <c r="J278" s="57">
        <f t="shared" si="140"/>
        <v>0</v>
      </c>
      <c r="K278" s="57">
        <f t="shared" si="141"/>
        <v>0</v>
      </c>
      <c r="L278" s="57">
        <f t="shared" si="142"/>
        <v>0</v>
      </c>
      <c r="M278" s="57">
        <f t="shared" si="143"/>
        <v>0</v>
      </c>
      <c r="N278" s="57">
        <f t="shared" si="144"/>
        <v>0</v>
      </c>
      <c r="O278" s="55"/>
      <c r="P278" s="93">
        <f t="shared" si="145"/>
        <v>0</v>
      </c>
    </row>
    <row r="279" spans="1:16" s="5" customFormat="1" x14ac:dyDescent="0.2">
      <c r="A279" s="54">
        <v>15646</v>
      </c>
      <c r="B279" s="81"/>
      <c r="C279" s="81"/>
      <c r="D279" s="82"/>
      <c r="E279" s="82"/>
      <c r="F279" s="56">
        <f t="shared" si="120"/>
        <v>0</v>
      </c>
      <c r="G279" s="56">
        <f t="shared" si="121"/>
        <v>0</v>
      </c>
      <c r="H279" s="57">
        <f t="shared" si="138"/>
        <v>0</v>
      </c>
      <c r="I279" s="57">
        <f t="shared" si="139"/>
        <v>0</v>
      </c>
      <c r="J279" s="57">
        <f t="shared" si="140"/>
        <v>0</v>
      </c>
      <c r="K279" s="57">
        <f t="shared" si="141"/>
        <v>0</v>
      </c>
      <c r="L279" s="57">
        <f t="shared" si="142"/>
        <v>0</v>
      </c>
      <c r="M279" s="57">
        <f t="shared" si="143"/>
        <v>0</v>
      </c>
      <c r="N279" s="57">
        <f t="shared" si="144"/>
        <v>0</v>
      </c>
      <c r="O279" s="55"/>
      <c r="P279" s="93">
        <f t="shared" si="145"/>
        <v>0</v>
      </c>
    </row>
    <row r="280" spans="1:16" s="5" customFormat="1" x14ac:dyDescent="0.2">
      <c r="A280" s="54">
        <v>15676</v>
      </c>
      <c r="B280" s="81"/>
      <c r="C280" s="81"/>
      <c r="D280" s="82"/>
      <c r="E280" s="82"/>
      <c r="F280" s="56">
        <f t="shared" si="120"/>
        <v>0</v>
      </c>
      <c r="G280" s="56">
        <f t="shared" si="121"/>
        <v>0</v>
      </c>
      <c r="H280" s="57">
        <f t="shared" si="138"/>
        <v>0</v>
      </c>
      <c r="I280" s="57">
        <f t="shared" si="139"/>
        <v>0</v>
      </c>
      <c r="J280" s="57">
        <f t="shared" si="140"/>
        <v>0</v>
      </c>
      <c r="K280" s="57">
        <f t="shared" si="141"/>
        <v>0</v>
      </c>
      <c r="L280" s="57">
        <f t="shared" si="142"/>
        <v>0</v>
      </c>
      <c r="M280" s="57">
        <f t="shared" si="143"/>
        <v>0</v>
      </c>
      <c r="N280" s="57">
        <f t="shared" si="144"/>
        <v>0</v>
      </c>
      <c r="O280" s="55"/>
      <c r="P280" s="93">
        <f t="shared" si="145"/>
        <v>0</v>
      </c>
    </row>
    <row r="281" spans="1:16" s="5" customFormat="1" x14ac:dyDescent="0.2">
      <c r="A281" s="54">
        <v>15707</v>
      </c>
      <c r="B281" s="81"/>
      <c r="C281" s="81"/>
      <c r="D281" s="82"/>
      <c r="E281" s="82"/>
      <c r="F281" s="56">
        <f t="shared" si="120"/>
        <v>0</v>
      </c>
      <c r="G281" s="56">
        <f t="shared" si="121"/>
        <v>0</v>
      </c>
      <c r="H281" s="57">
        <f t="shared" si="138"/>
        <v>0</v>
      </c>
      <c r="I281" s="57">
        <f t="shared" si="139"/>
        <v>0</v>
      </c>
      <c r="J281" s="57">
        <f t="shared" si="140"/>
        <v>0</v>
      </c>
      <c r="K281" s="57">
        <f t="shared" si="141"/>
        <v>0</v>
      </c>
      <c r="L281" s="57">
        <f t="shared" si="142"/>
        <v>0</v>
      </c>
      <c r="M281" s="57">
        <f t="shared" si="143"/>
        <v>0</v>
      </c>
      <c r="N281" s="57">
        <f t="shared" si="144"/>
        <v>0</v>
      </c>
      <c r="O281" s="55"/>
      <c r="P281" s="93">
        <f t="shared" si="145"/>
        <v>0</v>
      </c>
    </row>
    <row r="282" spans="1:16" s="5" customFormat="1" x14ac:dyDescent="0.2">
      <c r="A282" s="54">
        <v>15738</v>
      </c>
      <c r="B282" s="81"/>
      <c r="C282" s="81"/>
      <c r="D282" s="82"/>
      <c r="E282" s="82"/>
      <c r="F282" s="56">
        <f t="shared" si="120"/>
        <v>0</v>
      </c>
      <c r="G282" s="56">
        <f t="shared" si="121"/>
        <v>0</v>
      </c>
      <c r="H282" s="57">
        <f t="shared" ref="H282:H297" si="146">O282*0.04452</f>
        <v>0</v>
      </c>
      <c r="I282" s="57">
        <f t="shared" ref="I282:I297" si="147">O282*0.05464</f>
        <v>0</v>
      </c>
      <c r="J282" s="57">
        <f t="shared" ref="J282:J297" si="148">O282*0.07391</f>
        <v>0</v>
      </c>
      <c r="K282" s="57">
        <f t="shared" ref="K282:K297" si="149">O282*0.1138</f>
        <v>0</v>
      </c>
      <c r="L282" s="57">
        <f t="shared" ref="L282:L297" si="150">O282*0.15596</f>
        <v>0</v>
      </c>
      <c r="M282" s="57">
        <f t="shared" ref="M282:M297" si="151">O282*0.18542</f>
        <v>0</v>
      </c>
      <c r="N282" s="57">
        <f t="shared" ref="N282:N297" si="152">O282*0.2409</f>
        <v>0</v>
      </c>
      <c r="O282" s="55"/>
      <c r="P282" s="93">
        <f t="shared" ref="P282:P297" si="153">O282*7.273</f>
        <v>0</v>
      </c>
    </row>
    <row r="283" spans="1:16" s="5" customFormat="1" x14ac:dyDescent="0.2">
      <c r="A283" s="54">
        <v>15766</v>
      </c>
      <c r="B283" s="81"/>
      <c r="C283" s="81"/>
      <c r="D283" s="82"/>
      <c r="E283" s="82"/>
      <c r="F283" s="56">
        <f t="shared" si="120"/>
        <v>0</v>
      </c>
      <c r="G283" s="56">
        <f t="shared" si="121"/>
        <v>0</v>
      </c>
      <c r="H283" s="57">
        <f t="shared" si="146"/>
        <v>0</v>
      </c>
      <c r="I283" s="57">
        <f t="shared" si="147"/>
        <v>0</v>
      </c>
      <c r="J283" s="57">
        <f t="shared" si="148"/>
        <v>0</v>
      </c>
      <c r="K283" s="57">
        <f t="shared" si="149"/>
        <v>0</v>
      </c>
      <c r="L283" s="57">
        <f t="shared" si="150"/>
        <v>0</v>
      </c>
      <c r="M283" s="57">
        <f t="shared" si="151"/>
        <v>0</v>
      </c>
      <c r="N283" s="57">
        <f t="shared" si="152"/>
        <v>0</v>
      </c>
      <c r="O283" s="55"/>
      <c r="P283" s="93">
        <f t="shared" si="153"/>
        <v>0</v>
      </c>
    </row>
    <row r="284" spans="1:16" s="5" customFormat="1" x14ac:dyDescent="0.2">
      <c r="A284" s="54">
        <v>15797</v>
      </c>
      <c r="B284" s="81"/>
      <c r="C284" s="81"/>
      <c r="D284" s="82"/>
      <c r="E284" s="82"/>
      <c r="F284" s="56">
        <f t="shared" si="120"/>
        <v>0</v>
      </c>
      <c r="G284" s="56">
        <f t="shared" si="121"/>
        <v>0</v>
      </c>
      <c r="H284" s="57">
        <f t="shared" si="146"/>
        <v>0</v>
      </c>
      <c r="I284" s="57">
        <f t="shared" si="147"/>
        <v>0</v>
      </c>
      <c r="J284" s="57">
        <f t="shared" si="148"/>
        <v>0</v>
      </c>
      <c r="K284" s="57">
        <f t="shared" si="149"/>
        <v>0</v>
      </c>
      <c r="L284" s="57">
        <f t="shared" si="150"/>
        <v>0</v>
      </c>
      <c r="M284" s="57">
        <f t="shared" si="151"/>
        <v>0</v>
      </c>
      <c r="N284" s="57">
        <f t="shared" si="152"/>
        <v>0</v>
      </c>
      <c r="O284" s="55"/>
      <c r="P284" s="93">
        <f t="shared" si="153"/>
        <v>0</v>
      </c>
    </row>
    <row r="285" spans="1:16" s="5" customFormat="1" x14ac:dyDescent="0.2">
      <c r="A285" s="54">
        <v>15827</v>
      </c>
      <c r="B285" s="81"/>
      <c r="C285" s="81"/>
      <c r="D285" s="82"/>
      <c r="E285" s="82"/>
      <c r="F285" s="56">
        <f t="shared" si="120"/>
        <v>0</v>
      </c>
      <c r="G285" s="56">
        <f t="shared" si="121"/>
        <v>0</v>
      </c>
      <c r="H285" s="57">
        <f t="shared" si="146"/>
        <v>0</v>
      </c>
      <c r="I285" s="57">
        <f t="shared" si="147"/>
        <v>0</v>
      </c>
      <c r="J285" s="57">
        <f t="shared" si="148"/>
        <v>0</v>
      </c>
      <c r="K285" s="57">
        <f t="shared" si="149"/>
        <v>0</v>
      </c>
      <c r="L285" s="57">
        <f t="shared" si="150"/>
        <v>0</v>
      </c>
      <c r="M285" s="57">
        <f t="shared" si="151"/>
        <v>0</v>
      </c>
      <c r="N285" s="57">
        <f t="shared" si="152"/>
        <v>0</v>
      </c>
      <c r="O285" s="55"/>
      <c r="P285" s="93">
        <f t="shared" si="153"/>
        <v>0</v>
      </c>
    </row>
    <row r="286" spans="1:16" s="5" customFormat="1" x14ac:dyDescent="0.2">
      <c r="A286" s="54">
        <v>15858</v>
      </c>
      <c r="B286" s="81"/>
      <c r="C286" s="81"/>
      <c r="D286" s="82"/>
      <c r="E286" s="82"/>
      <c r="F286" s="56">
        <f t="shared" si="120"/>
        <v>0</v>
      </c>
      <c r="G286" s="56">
        <f t="shared" si="121"/>
        <v>0</v>
      </c>
      <c r="H286" s="57">
        <f t="shared" si="146"/>
        <v>0</v>
      </c>
      <c r="I286" s="57">
        <f t="shared" si="147"/>
        <v>0</v>
      </c>
      <c r="J286" s="57">
        <f t="shared" si="148"/>
        <v>0</v>
      </c>
      <c r="K286" s="57">
        <f t="shared" si="149"/>
        <v>0</v>
      </c>
      <c r="L286" s="57">
        <f t="shared" si="150"/>
        <v>0</v>
      </c>
      <c r="M286" s="57">
        <f t="shared" si="151"/>
        <v>0</v>
      </c>
      <c r="N286" s="57">
        <f t="shared" si="152"/>
        <v>0</v>
      </c>
      <c r="O286" s="55"/>
      <c r="P286" s="93">
        <f t="shared" si="153"/>
        <v>0</v>
      </c>
    </row>
    <row r="287" spans="1:16" s="5" customFormat="1" x14ac:dyDescent="0.2">
      <c r="A287" s="54">
        <v>15888</v>
      </c>
      <c r="B287" s="81"/>
      <c r="C287" s="81"/>
      <c r="D287" s="82"/>
      <c r="E287" s="82"/>
      <c r="F287" s="56">
        <f t="shared" si="120"/>
        <v>0</v>
      </c>
      <c r="G287" s="56">
        <f t="shared" si="121"/>
        <v>0</v>
      </c>
      <c r="H287" s="57">
        <f t="shared" si="146"/>
        <v>0</v>
      </c>
      <c r="I287" s="57">
        <f t="shared" si="147"/>
        <v>0</v>
      </c>
      <c r="J287" s="57">
        <f t="shared" si="148"/>
        <v>0</v>
      </c>
      <c r="K287" s="57">
        <f t="shared" si="149"/>
        <v>0</v>
      </c>
      <c r="L287" s="57">
        <f t="shared" si="150"/>
        <v>0</v>
      </c>
      <c r="M287" s="57">
        <f t="shared" si="151"/>
        <v>0</v>
      </c>
      <c r="N287" s="57">
        <f t="shared" si="152"/>
        <v>0</v>
      </c>
      <c r="O287" s="55"/>
      <c r="P287" s="93">
        <f t="shared" si="153"/>
        <v>0</v>
      </c>
    </row>
    <row r="288" spans="1:16" s="5" customFormat="1" x14ac:dyDescent="0.2">
      <c r="A288" s="54">
        <v>15919</v>
      </c>
      <c r="B288" s="81"/>
      <c r="C288" s="81"/>
      <c r="D288" s="82"/>
      <c r="E288" s="82"/>
      <c r="F288" s="56">
        <f t="shared" si="120"/>
        <v>0</v>
      </c>
      <c r="G288" s="56">
        <f t="shared" si="121"/>
        <v>0</v>
      </c>
      <c r="H288" s="57">
        <f t="shared" si="146"/>
        <v>0</v>
      </c>
      <c r="I288" s="57">
        <f t="shared" si="147"/>
        <v>0</v>
      </c>
      <c r="J288" s="57">
        <f t="shared" si="148"/>
        <v>0</v>
      </c>
      <c r="K288" s="57">
        <f t="shared" si="149"/>
        <v>0</v>
      </c>
      <c r="L288" s="57">
        <f t="shared" si="150"/>
        <v>0</v>
      </c>
      <c r="M288" s="57">
        <f t="shared" si="151"/>
        <v>0</v>
      </c>
      <c r="N288" s="57">
        <f t="shared" si="152"/>
        <v>0</v>
      </c>
      <c r="O288" s="55"/>
      <c r="P288" s="93">
        <f t="shared" si="153"/>
        <v>0</v>
      </c>
    </row>
    <row r="289" spans="1:16" s="5" customFormat="1" x14ac:dyDescent="0.2">
      <c r="A289" s="54">
        <v>15950</v>
      </c>
      <c r="B289" s="81"/>
      <c r="C289" s="81"/>
      <c r="D289" s="82"/>
      <c r="E289" s="82"/>
      <c r="F289" s="56">
        <f t="shared" si="120"/>
        <v>0</v>
      </c>
      <c r="G289" s="56">
        <f t="shared" si="121"/>
        <v>0</v>
      </c>
      <c r="H289" s="57">
        <f t="shared" si="146"/>
        <v>0</v>
      </c>
      <c r="I289" s="57">
        <f t="shared" si="147"/>
        <v>0</v>
      </c>
      <c r="J289" s="57">
        <f t="shared" si="148"/>
        <v>0</v>
      </c>
      <c r="K289" s="57">
        <f t="shared" si="149"/>
        <v>0</v>
      </c>
      <c r="L289" s="57">
        <f t="shared" si="150"/>
        <v>0</v>
      </c>
      <c r="M289" s="57">
        <f t="shared" si="151"/>
        <v>0</v>
      </c>
      <c r="N289" s="57">
        <f t="shared" si="152"/>
        <v>0</v>
      </c>
      <c r="O289" s="55"/>
      <c r="P289" s="93">
        <f t="shared" si="153"/>
        <v>0</v>
      </c>
    </row>
    <row r="290" spans="1:16" s="5" customFormat="1" x14ac:dyDescent="0.2">
      <c r="A290" s="54">
        <v>15980</v>
      </c>
      <c r="B290" s="81"/>
      <c r="C290" s="81"/>
      <c r="D290" s="82"/>
      <c r="E290" s="82"/>
      <c r="F290" s="56">
        <f t="shared" si="120"/>
        <v>0</v>
      </c>
      <c r="G290" s="56">
        <f t="shared" si="121"/>
        <v>0</v>
      </c>
      <c r="H290" s="57">
        <f t="shared" si="146"/>
        <v>0</v>
      </c>
      <c r="I290" s="57">
        <f t="shared" si="147"/>
        <v>0</v>
      </c>
      <c r="J290" s="57">
        <f t="shared" si="148"/>
        <v>0</v>
      </c>
      <c r="K290" s="57">
        <f t="shared" si="149"/>
        <v>0</v>
      </c>
      <c r="L290" s="57">
        <f t="shared" si="150"/>
        <v>0</v>
      </c>
      <c r="M290" s="57">
        <f t="shared" si="151"/>
        <v>0</v>
      </c>
      <c r="N290" s="57">
        <f t="shared" si="152"/>
        <v>0</v>
      </c>
      <c r="O290" s="55"/>
      <c r="P290" s="93">
        <f t="shared" si="153"/>
        <v>0</v>
      </c>
    </row>
    <row r="291" spans="1:16" s="5" customFormat="1" x14ac:dyDescent="0.2">
      <c r="A291" s="54">
        <v>16011</v>
      </c>
      <c r="B291" s="81"/>
      <c r="C291" s="81"/>
      <c r="D291" s="82"/>
      <c r="E291" s="82"/>
      <c r="F291" s="56">
        <f t="shared" si="120"/>
        <v>0</v>
      </c>
      <c r="G291" s="56">
        <f t="shared" si="121"/>
        <v>0</v>
      </c>
      <c r="H291" s="57">
        <f t="shared" si="146"/>
        <v>0</v>
      </c>
      <c r="I291" s="57">
        <f t="shared" si="147"/>
        <v>0</v>
      </c>
      <c r="J291" s="57">
        <f t="shared" si="148"/>
        <v>0</v>
      </c>
      <c r="K291" s="57">
        <f t="shared" si="149"/>
        <v>0</v>
      </c>
      <c r="L291" s="57">
        <f t="shared" si="150"/>
        <v>0</v>
      </c>
      <c r="M291" s="57">
        <f t="shared" si="151"/>
        <v>0</v>
      </c>
      <c r="N291" s="57">
        <f t="shared" si="152"/>
        <v>0</v>
      </c>
      <c r="O291" s="55"/>
      <c r="P291" s="93">
        <f t="shared" si="153"/>
        <v>0</v>
      </c>
    </row>
    <row r="292" spans="1:16" s="5" customFormat="1" x14ac:dyDescent="0.2">
      <c r="A292" s="54">
        <v>16041</v>
      </c>
      <c r="B292" s="81"/>
      <c r="C292" s="81"/>
      <c r="D292" s="82"/>
      <c r="E292" s="82"/>
      <c r="F292" s="56">
        <f t="shared" si="120"/>
        <v>0</v>
      </c>
      <c r="G292" s="56">
        <f t="shared" si="121"/>
        <v>0</v>
      </c>
      <c r="H292" s="57">
        <f t="shared" si="146"/>
        <v>0</v>
      </c>
      <c r="I292" s="57">
        <f t="shared" si="147"/>
        <v>0</v>
      </c>
      <c r="J292" s="57">
        <f t="shared" si="148"/>
        <v>0</v>
      </c>
      <c r="K292" s="57">
        <f t="shared" si="149"/>
        <v>0</v>
      </c>
      <c r="L292" s="57">
        <f t="shared" si="150"/>
        <v>0</v>
      </c>
      <c r="M292" s="57">
        <f t="shared" si="151"/>
        <v>0</v>
      </c>
      <c r="N292" s="57">
        <f t="shared" si="152"/>
        <v>0</v>
      </c>
      <c r="O292" s="55"/>
      <c r="P292" s="93">
        <f t="shared" si="153"/>
        <v>0</v>
      </c>
    </row>
    <row r="293" spans="1:16" s="5" customFormat="1" x14ac:dyDescent="0.2">
      <c r="A293" s="54">
        <v>16072</v>
      </c>
      <c r="B293" s="81"/>
      <c r="C293" s="81"/>
      <c r="D293" s="82"/>
      <c r="E293" s="82"/>
      <c r="F293" s="56">
        <f t="shared" si="120"/>
        <v>0</v>
      </c>
      <c r="G293" s="56">
        <f t="shared" si="121"/>
        <v>0</v>
      </c>
      <c r="H293" s="57">
        <f t="shared" si="146"/>
        <v>0</v>
      </c>
      <c r="I293" s="57">
        <f t="shared" si="147"/>
        <v>0</v>
      </c>
      <c r="J293" s="57">
        <f t="shared" si="148"/>
        <v>0</v>
      </c>
      <c r="K293" s="57">
        <f t="shared" si="149"/>
        <v>0</v>
      </c>
      <c r="L293" s="57">
        <f t="shared" si="150"/>
        <v>0</v>
      </c>
      <c r="M293" s="57">
        <f t="shared" si="151"/>
        <v>0</v>
      </c>
      <c r="N293" s="57">
        <f t="shared" si="152"/>
        <v>0</v>
      </c>
      <c r="O293" s="55"/>
      <c r="P293" s="93">
        <f t="shared" si="153"/>
        <v>0</v>
      </c>
    </row>
    <row r="294" spans="1:16" s="5" customFormat="1" x14ac:dyDescent="0.2">
      <c r="A294" s="54">
        <v>16103</v>
      </c>
      <c r="B294" s="81"/>
      <c r="C294" s="81"/>
      <c r="D294" s="82"/>
      <c r="E294" s="82"/>
      <c r="F294" s="56">
        <f t="shared" si="120"/>
        <v>0</v>
      </c>
      <c r="G294" s="56">
        <f t="shared" si="121"/>
        <v>0</v>
      </c>
      <c r="H294" s="57">
        <f t="shared" si="146"/>
        <v>0</v>
      </c>
      <c r="I294" s="57">
        <f t="shared" si="147"/>
        <v>0</v>
      </c>
      <c r="J294" s="57">
        <f t="shared" si="148"/>
        <v>0</v>
      </c>
      <c r="K294" s="57">
        <f t="shared" si="149"/>
        <v>0</v>
      </c>
      <c r="L294" s="57">
        <f t="shared" si="150"/>
        <v>0</v>
      </c>
      <c r="M294" s="57">
        <f t="shared" si="151"/>
        <v>0</v>
      </c>
      <c r="N294" s="57">
        <f t="shared" si="152"/>
        <v>0</v>
      </c>
      <c r="O294" s="55"/>
      <c r="P294" s="93">
        <f t="shared" si="153"/>
        <v>0</v>
      </c>
    </row>
    <row r="295" spans="1:16" s="5" customFormat="1" x14ac:dyDescent="0.2">
      <c r="A295" s="54">
        <v>16132</v>
      </c>
      <c r="B295" s="81"/>
      <c r="C295" s="81"/>
      <c r="D295" s="82"/>
      <c r="E295" s="82"/>
      <c r="F295" s="56">
        <f t="shared" si="120"/>
        <v>0</v>
      </c>
      <c r="G295" s="56">
        <f t="shared" si="121"/>
        <v>0</v>
      </c>
      <c r="H295" s="57">
        <f t="shared" si="146"/>
        <v>0</v>
      </c>
      <c r="I295" s="57">
        <f t="shared" si="147"/>
        <v>0</v>
      </c>
      <c r="J295" s="57">
        <f t="shared" si="148"/>
        <v>0</v>
      </c>
      <c r="K295" s="57">
        <f t="shared" si="149"/>
        <v>0</v>
      </c>
      <c r="L295" s="57">
        <f t="shared" si="150"/>
        <v>0</v>
      </c>
      <c r="M295" s="57">
        <f t="shared" si="151"/>
        <v>0</v>
      </c>
      <c r="N295" s="57">
        <f t="shared" si="152"/>
        <v>0</v>
      </c>
      <c r="O295" s="55"/>
      <c r="P295" s="93">
        <f t="shared" si="153"/>
        <v>0</v>
      </c>
    </row>
    <row r="296" spans="1:16" s="5" customFormat="1" x14ac:dyDescent="0.2">
      <c r="A296" s="54">
        <v>16163</v>
      </c>
      <c r="B296" s="81"/>
      <c r="C296" s="81"/>
      <c r="D296" s="82"/>
      <c r="E296" s="82"/>
      <c r="F296" s="56">
        <f t="shared" si="120"/>
        <v>0</v>
      </c>
      <c r="G296" s="56">
        <f t="shared" si="121"/>
        <v>0</v>
      </c>
      <c r="H296" s="57">
        <f t="shared" si="146"/>
        <v>0</v>
      </c>
      <c r="I296" s="57">
        <f t="shared" si="147"/>
        <v>0</v>
      </c>
      <c r="J296" s="57">
        <f t="shared" si="148"/>
        <v>0</v>
      </c>
      <c r="K296" s="57">
        <f t="shared" si="149"/>
        <v>0</v>
      </c>
      <c r="L296" s="57">
        <f t="shared" si="150"/>
        <v>0</v>
      </c>
      <c r="M296" s="57">
        <f t="shared" si="151"/>
        <v>0</v>
      </c>
      <c r="N296" s="57">
        <f t="shared" si="152"/>
        <v>0</v>
      </c>
      <c r="O296" s="55"/>
      <c r="P296" s="93">
        <f t="shared" si="153"/>
        <v>0</v>
      </c>
    </row>
    <row r="297" spans="1:16" s="5" customFormat="1" x14ac:dyDescent="0.2">
      <c r="A297" s="54">
        <v>16193</v>
      </c>
      <c r="B297" s="81"/>
      <c r="C297" s="81"/>
      <c r="D297" s="82"/>
      <c r="E297" s="82"/>
      <c r="F297" s="56">
        <f t="shared" si="120"/>
        <v>0</v>
      </c>
      <c r="G297" s="56">
        <f t="shared" si="121"/>
        <v>0</v>
      </c>
      <c r="H297" s="57">
        <f t="shared" si="146"/>
        <v>0</v>
      </c>
      <c r="I297" s="57">
        <f t="shared" si="147"/>
        <v>0</v>
      </c>
      <c r="J297" s="57">
        <f t="shared" si="148"/>
        <v>0</v>
      </c>
      <c r="K297" s="57">
        <f t="shared" si="149"/>
        <v>0</v>
      </c>
      <c r="L297" s="57">
        <f t="shared" si="150"/>
        <v>0</v>
      </c>
      <c r="M297" s="57">
        <f t="shared" si="151"/>
        <v>0</v>
      </c>
      <c r="N297" s="57">
        <f t="shared" si="152"/>
        <v>0</v>
      </c>
      <c r="O297" s="55"/>
      <c r="P297" s="93">
        <f t="shared" si="153"/>
        <v>0</v>
      </c>
    </row>
    <row r="298" spans="1:16" s="5" customFormat="1" x14ac:dyDescent="0.2">
      <c r="A298" s="54">
        <v>16224</v>
      </c>
      <c r="B298" s="81"/>
      <c r="C298" s="81"/>
      <c r="D298" s="82"/>
      <c r="E298" s="82"/>
      <c r="F298" s="56">
        <f t="shared" ref="F298:F361" si="154">O298*0.03165</f>
        <v>0</v>
      </c>
      <c r="G298" s="56">
        <f t="shared" ref="G298:G361" si="155">O298*0.03874</f>
        <v>0</v>
      </c>
      <c r="H298" s="57">
        <f t="shared" ref="H298:H313" si="156">O298*0.04452</f>
        <v>0</v>
      </c>
      <c r="I298" s="57">
        <f t="shared" ref="I298:I313" si="157">O298*0.05464</f>
        <v>0</v>
      </c>
      <c r="J298" s="57">
        <f t="shared" ref="J298:J313" si="158">O298*0.07391</f>
        <v>0</v>
      </c>
      <c r="K298" s="57">
        <f t="shared" ref="K298:K313" si="159">O298*0.1138</f>
        <v>0</v>
      </c>
      <c r="L298" s="57">
        <f t="shared" ref="L298:L313" si="160">O298*0.15596</f>
        <v>0</v>
      </c>
      <c r="M298" s="57">
        <f t="shared" ref="M298:M313" si="161">O298*0.18542</f>
        <v>0</v>
      </c>
      <c r="N298" s="57">
        <f t="shared" ref="N298:N313" si="162">O298*0.2409</f>
        <v>0</v>
      </c>
      <c r="O298" s="55"/>
      <c r="P298" s="93">
        <f t="shared" ref="P298:P313" si="163">O298*7.273</f>
        <v>0</v>
      </c>
    </row>
    <row r="299" spans="1:16" s="5" customFormat="1" x14ac:dyDescent="0.2">
      <c r="A299" s="54">
        <v>16254</v>
      </c>
      <c r="B299" s="81"/>
      <c r="C299" s="81"/>
      <c r="D299" s="82"/>
      <c r="E299" s="82"/>
      <c r="F299" s="56">
        <f t="shared" si="154"/>
        <v>0</v>
      </c>
      <c r="G299" s="56">
        <f t="shared" si="155"/>
        <v>0</v>
      </c>
      <c r="H299" s="57">
        <f t="shared" si="156"/>
        <v>0</v>
      </c>
      <c r="I299" s="57">
        <f t="shared" si="157"/>
        <v>0</v>
      </c>
      <c r="J299" s="57">
        <f t="shared" si="158"/>
        <v>0</v>
      </c>
      <c r="K299" s="57">
        <f t="shared" si="159"/>
        <v>0</v>
      </c>
      <c r="L299" s="57">
        <f t="shared" si="160"/>
        <v>0</v>
      </c>
      <c r="M299" s="57">
        <f t="shared" si="161"/>
        <v>0</v>
      </c>
      <c r="N299" s="57">
        <f t="shared" si="162"/>
        <v>0</v>
      </c>
      <c r="O299" s="55"/>
      <c r="P299" s="93">
        <f t="shared" si="163"/>
        <v>0</v>
      </c>
    </row>
    <row r="300" spans="1:16" s="5" customFormat="1" x14ac:dyDescent="0.2">
      <c r="A300" s="54">
        <v>16285</v>
      </c>
      <c r="B300" s="81"/>
      <c r="C300" s="81"/>
      <c r="D300" s="82"/>
      <c r="E300" s="82"/>
      <c r="F300" s="56">
        <f t="shared" si="154"/>
        <v>0</v>
      </c>
      <c r="G300" s="56">
        <f t="shared" si="155"/>
        <v>0</v>
      </c>
      <c r="H300" s="57">
        <f t="shared" si="156"/>
        <v>0</v>
      </c>
      <c r="I300" s="57">
        <f t="shared" si="157"/>
        <v>0</v>
      </c>
      <c r="J300" s="57">
        <f t="shared" si="158"/>
        <v>0</v>
      </c>
      <c r="K300" s="57">
        <f t="shared" si="159"/>
        <v>0</v>
      </c>
      <c r="L300" s="57">
        <f t="shared" si="160"/>
        <v>0</v>
      </c>
      <c r="M300" s="57">
        <f t="shared" si="161"/>
        <v>0</v>
      </c>
      <c r="N300" s="57">
        <f t="shared" si="162"/>
        <v>0</v>
      </c>
      <c r="O300" s="55"/>
      <c r="P300" s="93">
        <f t="shared" si="163"/>
        <v>0</v>
      </c>
    </row>
    <row r="301" spans="1:16" s="5" customFormat="1" x14ac:dyDescent="0.2">
      <c r="A301" s="54">
        <v>16316</v>
      </c>
      <c r="B301" s="81"/>
      <c r="C301" s="81"/>
      <c r="D301" s="82"/>
      <c r="E301" s="82"/>
      <c r="F301" s="56">
        <f t="shared" si="154"/>
        <v>0</v>
      </c>
      <c r="G301" s="56">
        <f t="shared" si="155"/>
        <v>0</v>
      </c>
      <c r="H301" s="57">
        <f t="shared" si="156"/>
        <v>0</v>
      </c>
      <c r="I301" s="57">
        <f t="shared" si="157"/>
        <v>0</v>
      </c>
      <c r="J301" s="57">
        <f t="shared" si="158"/>
        <v>0</v>
      </c>
      <c r="K301" s="57">
        <f t="shared" si="159"/>
        <v>0</v>
      </c>
      <c r="L301" s="57">
        <f t="shared" si="160"/>
        <v>0</v>
      </c>
      <c r="M301" s="57">
        <f t="shared" si="161"/>
        <v>0</v>
      </c>
      <c r="N301" s="57">
        <f t="shared" si="162"/>
        <v>0</v>
      </c>
      <c r="O301" s="55"/>
      <c r="P301" s="93">
        <f t="shared" si="163"/>
        <v>0</v>
      </c>
    </row>
    <row r="302" spans="1:16" s="5" customFormat="1" x14ac:dyDescent="0.2">
      <c r="A302" s="54">
        <v>16346</v>
      </c>
      <c r="B302" s="81"/>
      <c r="C302" s="81"/>
      <c r="D302" s="82"/>
      <c r="E302" s="82"/>
      <c r="F302" s="56">
        <f t="shared" si="154"/>
        <v>0</v>
      </c>
      <c r="G302" s="56">
        <f t="shared" si="155"/>
        <v>0</v>
      </c>
      <c r="H302" s="57">
        <f t="shared" si="156"/>
        <v>0</v>
      </c>
      <c r="I302" s="57">
        <f t="shared" si="157"/>
        <v>0</v>
      </c>
      <c r="J302" s="57">
        <f t="shared" si="158"/>
        <v>0</v>
      </c>
      <c r="K302" s="57">
        <f t="shared" si="159"/>
        <v>0</v>
      </c>
      <c r="L302" s="57">
        <f t="shared" si="160"/>
        <v>0</v>
      </c>
      <c r="M302" s="57">
        <f t="shared" si="161"/>
        <v>0</v>
      </c>
      <c r="N302" s="57">
        <f t="shared" si="162"/>
        <v>0</v>
      </c>
      <c r="O302" s="55"/>
      <c r="P302" s="93">
        <f t="shared" si="163"/>
        <v>0</v>
      </c>
    </row>
    <row r="303" spans="1:16" s="5" customFormat="1" x14ac:dyDescent="0.2">
      <c r="A303" s="54">
        <v>16377</v>
      </c>
      <c r="B303" s="81"/>
      <c r="C303" s="81"/>
      <c r="D303" s="82"/>
      <c r="E303" s="82"/>
      <c r="F303" s="56">
        <f t="shared" si="154"/>
        <v>0</v>
      </c>
      <c r="G303" s="56">
        <f t="shared" si="155"/>
        <v>0</v>
      </c>
      <c r="H303" s="57">
        <f t="shared" si="156"/>
        <v>0</v>
      </c>
      <c r="I303" s="57">
        <f t="shared" si="157"/>
        <v>0</v>
      </c>
      <c r="J303" s="57">
        <f t="shared" si="158"/>
        <v>0</v>
      </c>
      <c r="K303" s="57">
        <f t="shared" si="159"/>
        <v>0</v>
      </c>
      <c r="L303" s="57">
        <f t="shared" si="160"/>
        <v>0</v>
      </c>
      <c r="M303" s="57">
        <f t="shared" si="161"/>
        <v>0</v>
      </c>
      <c r="N303" s="57">
        <f t="shared" si="162"/>
        <v>0</v>
      </c>
      <c r="O303" s="55"/>
      <c r="P303" s="93">
        <f t="shared" si="163"/>
        <v>0</v>
      </c>
    </row>
    <row r="304" spans="1:16" s="5" customFormat="1" x14ac:dyDescent="0.2">
      <c r="A304" s="54">
        <v>16407</v>
      </c>
      <c r="B304" s="81"/>
      <c r="C304" s="81"/>
      <c r="D304" s="82"/>
      <c r="E304" s="82"/>
      <c r="F304" s="56">
        <f t="shared" si="154"/>
        <v>0</v>
      </c>
      <c r="G304" s="56">
        <f t="shared" si="155"/>
        <v>0</v>
      </c>
      <c r="H304" s="57">
        <f t="shared" si="156"/>
        <v>0</v>
      </c>
      <c r="I304" s="57">
        <f t="shared" si="157"/>
        <v>0</v>
      </c>
      <c r="J304" s="57">
        <f t="shared" si="158"/>
        <v>0</v>
      </c>
      <c r="K304" s="57">
        <f t="shared" si="159"/>
        <v>0</v>
      </c>
      <c r="L304" s="57">
        <f t="shared" si="160"/>
        <v>0</v>
      </c>
      <c r="M304" s="57">
        <f t="shared" si="161"/>
        <v>0</v>
      </c>
      <c r="N304" s="57">
        <f t="shared" si="162"/>
        <v>0</v>
      </c>
      <c r="O304" s="55"/>
      <c r="P304" s="93">
        <f t="shared" si="163"/>
        <v>0</v>
      </c>
    </row>
    <row r="305" spans="1:16" s="5" customFormat="1" x14ac:dyDescent="0.2">
      <c r="A305" s="54">
        <v>16438</v>
      </c>
      <c r="B305" s="81"/>
      <c r="C305" s="81"/>
      <c r="D305" s="82"/>
      <c r="E305" s="82"/>
      <c r="F305" s="56">
        <f t="shared" si="154"/>
        <v>0</v>
      </c>
      <c r="G305" s="56">
        <f t="shared" si="155"/>
        <v>0</v>
      </c>
      <c r="H305" s="57">
        <f t="shared" si="156"/>
        <v>0</v>
      </c>
      <c r="I305" s="57">
        <f t="shared" si="157"/>
        <v>0</v>
      </c>
      <c r="J305" s="57">
        <f t="shared" si="158"/>
        <v>0</v>
      </c>
      <c r="K305" s="57">
        <f t="shared" si="159"/>
        <v>0</v>
      </c>
      <c r="L305" s="57">
        <f t="shared" si="160"/>
        <v>0</v>
      </c>
      <c r="M305" s="57">
        <f t="shared" si="161"/>
        <v>0</v>
      </c>
      <c r="N305" s="57">
        <f t="shared" si="162"/>
        <v>0</v>
      </c>
      <c r="O305" s="55"/>
      <c r="P305" s="93">
        <f t="shared" si="163"/>
        <v>0</v>
      </c>
    </row>
    <row r="306" spans="1:16" s="5" customFormat="1" x14ac:dyDescent="0.2">
      <c r="A306" s="54">
        <v>16469</v>
      </c>
      <c r="B306" s="81"/>
      <c r="C306" s="81"/>
      <c r="D306" s="82"/>
      <c r="E306" s="82"/>
      <c r="F306" s="56">
        <f t="shared" si="154"/>
        <v>0</v>
      </c>
      <c r="G306" s="56">
        <f t="shared" si="155"/>
        <v>0</v>
      </c>
      <c r="H306" s="57">
        <f t="shared" si="156"/>
        <v>0</v>
      </c>
      <c r="I306" s="57">
        <f t="shared" si="157"/>
        <v>0</v>
      </c>
      <c r="J306" s="57">
        <f t="shared" si="158"/>
        <v>0</v>
      </c>
      <c r="K306" s="57">
        <f t="shared" si="159"/>
        <v>0</v>
      </c>
      <c r="L306" s="57">
        <f t="shared" si="160"/>
        <v>0</v>
      </c>
      <c r="M306" s="57">
        <f t="shared" si="161"/>
        <v>0</v>
      </c>
      <c r="N306" s="57">
        <f t="shared" si="162"/>
        <v>0</v>
      </c>
      <c r="O306" s="55"/>
      <c r="P306" s="93">
        <f t="shared" si="163"/>
        <v>0</v>
      </c>
    </row>
    <row r="307" spans="1:16" s="5" customFormat="1" x14ac:dyDescent="0.2">
      <c r="A307" s="54">
        <v>16497</v>
      </c>
      <c r="B307" s="81"/>
      <c r="C307" s="81"/>
      <c r="D307" s="82"/>
      <c r="E307" s="82"/>
      <c r="F307" s="56">
        <f t="shared" si="154"/>
        <v>0</v>
      </c>
      <c r="G307" s="56">
        <f t="shared" si="155"/>
        <v>0</v>
      </c>
      <c r="H307" s="57">
        <f t="shared" si="156"/>
        <v>0</v>
      </c>
      <c r="I307" s="57">
        <f t="shared" si="157"/>
        <v>0</v>
      </c>
      <c r="J307" s="57">
        <f t="shared" si="158"/>
        <v>0</v>
      </c>
      <c r="K307" s="57">
        <f t="shared" si="159"/>
        <v>0</v>
      </c>
      <c r="L307" s="57">
        <f t="shared" si="160"/>
        <v>0</v>
      </c>
      <c r="M307" s="57">
        <f t="shared" si="161"/>
        <v>0</v>
      </c>
      <c r="N307" s="57">
        <f t="shared" si="162"/>
        <v>0</v>
      </c>
      <c r="O307" s="55"/>
      <c r="P307" s="93">
        <f t="shared" si="163"/>
        <v>0</v>
      </c>
    </row>
    <row r="308" spans="1:16" s="5" customFormat="1" x14ac:dyDescent="0.2">
      <c r="A308" s="54">
        <v>16528</v>
      </c>
      <c r="B308" s="81"/>
      <c r="C308" s="81"/>
      <c r="D308" s="82"/>
      <c r="E308" s="82"/>
      <c r="F308" s="56">
        <f t="shared" si="154"/>
        <v>0</v>
      </c>
      <c r="G308" s="56">
        <f t="shared" si="155"/>
        <v>0</v>
      </c>
      <c r="H308" s="57">
        <f t="shared" si="156"/>
        <v>0</v>
      </c>
      <c r="I308" s="57">
        <f t="shared" si="157"/>
        <v>0</v>
      </c>
      <c r="J308" s="57">
        <f t="shared" si="158"/>
        <v>0</v>
      </c>
      <c r="K308" s="57">
        <f t="shared" si="159"/>
        <v>0</v>
      </c>
      <c r="L308" s="57">
        <f t="shared" si="160"/>
        <v>0</v>
      </c>
      <c r="M308" s="57">
        <f t="shared" si="161"/>
        <v>0</v>
      </c>
      <c r="N308" s="57">
        <f t="shared" si="162"/>
        <v>0</v>
      </c>
      <c r="O308" s="55"/>
      <c r="P308" s="93">
        <f t="shared" si="163"/>
        <v>0</v>
      </c>
    </row>
    <row r="309" spans="1:16" s="5" customFormat="1" x14ac:dyDescent="0.2">
      <c r="A309" s="54">
        <v>16558</v>
      </c>
      <c r="B309" s="81"/>
      <c r="C309" s="81"/>
      <c r="D309" s="82"/>
      <c r="E309" s="82"/>
      <c r="F309" s="56">
        <f t="shared" si="154"/>
        <v>0</v>
      </c>
      <c r="G309" s="56">
        <f t="shared" si="155"/>
        <v>0</v>
      </c>
      <c r="H309" s="57">
        <f t="shared" si="156"/>
        <v>0</v>
      </c>
      <c r="I309" s="57">
        <f t="shared" si="157"/>
        <v>0</v>
      </c>
      <c r="J309" s="57">
        <f t="shared" si="158"/>
        <v>0</v>
      </c>
      <c r="K309" s="57">
        <f t="shared" si="159"/>
        <v>0</v>
      </c>
      <c r="L309" s="57">
        <f t="shared" si="160"/>
        <v>0</v>
      </c>
      <c r="M309" s="57">
        <f t="shared" si="161"/>
        <v>0</v>
      </c>
      <c r="N309" s="57">
        <f t="shared" si="162"/>
        <v>0</v>
      </c>
      <c r="O309" s="55"/>
      <c r="P309" s="93">
        <f t="shared" si="163"/>
        <v>0</v>
      </c>
    </row>
    <row r="310" spans="1:16" s="5" customFormat="1" x14ac:dyDescent="0.2">
      <c r="A310" s="54">
        <v>16589</v>
      </c>
      <c r="B310" s="81"/>
      <c r="C310" s="81"/>
      <c r="D310" s="82"/>
      <c r="E310" s="82"/>
      <c r="F310" s="56">
        <f t="shared" si="154"/>
        <v>0</v>
      </c>
      <c r="G310" s="56">
        <f t="shared" si="155"/>
        <v>0</v>
      </c>
      <c r="H310" s="57">
        <f t="shared" si="156"/>
        <v>0</v>
      </c>
      <c r="I310" s="57">
        <f t="shared" si="157"/>
        <v>0</v>
      </c>
      <c r="J310" s="57">
        <f t="shared" si="158"/>
        <v>0</v>
      </c>
      <c r="K310" s="57">
        <f t="shared" si="159"/>
        <v>0</v>
      </c>
      <c r="L310" s="57">
        <f t="shared" si="160"/>
        <v>0</v>
      </c>
      <c r="M310" s="57">
        <f t="shared" si="161"/>
        <v>0</v>
      </c>
      <c r="N310" s="57">
        <f t="shared" si="162"/>
        <v>0</v>
      </c>
      <c r="O310" s="55"/>
      <c r="P310" s="93">
        <f t="shared" si="163"/>
        <v>0</v>
      </c>
    </row>
    <row r="311" spans="1:16" s="5" customFormat="1" x14ac:dyDescent="0.2">
      <c r="A311" s="54">
        <v>16619</v>
      </c>
      <c r="B311" s="81"/>
      <c r="C311" s="81"/>
      <c r="D311" s="82"/>
      <c r="E311" s="82"/>
      <c r="F311" s="56">
        <f t="shared" si="154"/>
        <v>0</v>
      </c>
      <c r="G311" s="56">
        <f t="shared" si="155"/>
        <v>0</v>
      </c>
      <c r="H311" s="57">
        <f t="shared" si="156"/>
        <v>0</v>
      </c>
      <c r="I311" s="57">
        <f t="shared" si="157"/>
        <v>0</v>
      </c>
      <c r="J311" s="57">
        <f t="shared" si="158"/>
        <v>0</v>
      </c>
      <c r="K311" s="57">
        <f t="shared" si="159"/>
        <v>0</v>
      </c>
      <c r="L311" s="57">
        <f t="shared" si="160"/>
        <v>0</v>
      </c>
      <c r="M311" s="57">
        <f t="shared" si="161"/>
        <v>0</v>
      </c>
      <c r="N311" s="57">
        <f t="shared" si="162"/>
        <v>0</v>
      </c>
      <c r="O311" s="55"/>
      <c r="P311" s="93">
        <f t="shared" si="163"/>
        <v>0</v>
      </c>
    </row>
    <row r="312" spans="1:16" s="5" customFormat="1" x14ac:dyDescent="0.2">
      <c r="A312" s="54">
        <v>16650</v>
      </c>
      <c r="B312" s="81"/>
      <c r="C312" s="81"/>
      <c r="D312" s="82"/>
      <c r="E312" s="82"/>
      <c r="F312" s="56">
        <f t="shared" si="154"/>
        <v>0</v>
      </c>
      <c r="G312" s="56">
        <f t="shared" si="155"/>
        <v>0</v>
      </c>
      <c r="H312" s="57">
        <f t="shared" si="156"/>
        <v>0</v>
      </c>
      <c r="I312" s="57">
        <f t="shared" si="157"/>
        <v>0</v>
      </c>
      <c r="J312" s="57">
        <f t="shared" si="158"/>
        <v>0</v>
      </c>
      <c r="K312" s="57">
        <f t="shared" si="159"/>
        <v>0</v>
      </c>
      <c r="L312" s="57">
        <f t="shared" si="160"/>
        <v>0</v>
      </c>
      <c r="M312" s="57">
        <f t="shared" si="161"/>
        <v>0</v>
      </c>
      <c r="N312" s="57">
        <f t="shared" si="162"/>
        <v>0</v>
      </c>
      <c r="O312" s="55"/>
      <c r="P312" s="93">
        <f t="shared" si="163"/>
        <v>0</v>
      </c>
    </row>
    <row r="313" spans="1:16" s="5" customFormat="1" x14ac:dyDescent="0.2">
      <c r="A313" s="54">
        <v>16681</v>
      </c>
      <c r="B313" s="81"/>
      <c r="C313" s="81"/>
      <c r="D313" s="82"/>
      <c r="E313" s="82"/>
      <c r="F313" s="56">
        <f t="shared" si="154"/>
        <v>0</v>
      </c>
      <c r="G313" s="56">
        <f t="shared" si="155"/>
        <v>0</v>
      </c>
      <c r="H313" s="57">
        <f t="shared" si="156"/>
        <v>0</v>
      </c>
      <c r="I313" s="57">
        <f t="shared" si="157"/>
        <v>0</v>
      </c>
      <c r="J313" s="57">
        <f t="shared" si="158"/>
        <v>0</v>
      </c>
      <c r="K313" s="57">
        <f t="shared" si="159"/>
        <v>0</v>
      </c>
      <c r="L313" s="57">
        <f t="shared" si="160"/>
        <v>0</v>
      </c>
      <c r="M313" s="57">
        <f t="shared" si="161"/>
        <v>0</v>
      </c>
      <c r="N313" s="57">
        <f t="shared" si="162"/>
        <v>0</v>
      </c>
      <c r="O313" s="55"/>
      <c r="P313" s="93">
        <f t="shared" si="163"/>
        <v>0</v>
      </c>
    </row>
    <row r="314" spans="1:16" s="5" customFormat="1" x14ac:dyDescent="0.2">
      <c r="A314" s="54">
        <v>16711</v>
      </c>
      <c r="B314" s="81"/>
      <c r="C314" s="81"/>
      <c r="D314" s="82"/>
      <c r="E314" s="82"/>
      <c r="F314" s="56">
        <f t="shared" si="154"/>
        <v>0</v>
      </c>
      <c r="G314" s="56">
        <f t="shared" si="155"/>
        <v>0</v>
      </c>
      <c r="H314" s="57">
        <f t="shared" ref="H314:H329" si="164">O314*0.04452</f>
        <v>0</v>
      </c>
      <c r="I314" s="57">
        <f t="shared" ref="I314:I329" si="165">O314*0.05464</f>
        <v>0</v>
      </c>
      <c r="J314" s="57">
        <f t="shared" ref="J314:J329" si="166">O314*0.07391</f>
        <v>0</v>
      </c>
      <c r="K314" s="57">
        <f t="shared" ref="K314:K329" si="167">O314*0.1138</f>
        <v>0</v>
      </c>
      <c r="L314" s="57">
        <f t="shared" ref="L314:L329" si="168">O314*0.15596</f>
        <v>0</v>
      </c>
      <c r="M314" s="57">
        <f t="shared" ref="M314:M329" si="169">O314*0.18542</f>
        <v>0</v>
      </c>
      <c r="N314" s="57">
        <f t="shared" ref="N314:N329" si="170">O314*0.2409</f>
        <v>0</v>
      </c>
      <c r="O314" s="55"/>
      <c r="P314" s="93">
        <f t="shared" ref="P314:P329" si="171">O314*7.273</f>
        <v>0</v>
      </c>
    </row>
    <row r="315" spans="1:16" s="5" customFormat="1" x14ac:dyDescent="0.2">
      <c r="A315" s="54">
        <v>16742</v>
      </c>
      <c r="B315" s="81"/>
      <c r="C315" s="81"/>
      <c r="D315" s="82"/>
      <c r="E315" s="82"/>
      <c r="F315" s="56">
        <f t="shared" si="154"/>
        <v>0</v>
      </c>
      <c r="G315" s="56">
        <f t="shared" si="155"/>
        <v>0</v>
      </c>
      <c r="H315" s="57">
        <f t="shared" si="164"/>
        <v>0</v>
      </c>
      <c r="I315" s="57">
        <f t="shared" si="165"/>
        <v>0</v>
      </c>
      <c r="J315" s="57">
        <f t="shared" si="166"/>
        <v>0</v>
      </c>
      <c r="K315" s="57">
        <f t="shared" si="167"/>
        <v>0</v>
      </c>
      <c r="L315" s="57">
        <f t="shared" si="168"/>
        <v>0</v>
      </c>
      <c r="M315" s="57">
        <f t="shared" si="169"/>
        <v>0</v>
      </c>
      <c r="N315" s="57">
        <f t="shared" si="170"/>
        <v>0</v>
      </c>
      <c r="O315" s="55"/>
      <c r="P315" s="93">
        <f t="shared" si="171"/>
        <v>0</v>
      </c>
    </row>
    <row r="316" spans="1:16" s="5" customFormat="1" x14ac:dyDescent="0.2">
      <c r="A316" s="54">
        <v>16772</v>
      </c>
      <c r="B316" s="81"/>
      <c r="C316" s="81"/>
      <c r="D316" s="82"/>
      <c r="E316" s="82"/>
      <c r="F316" s="56">
        <f t="shared" si="154"/>
        <v>0</v>
      </c>
      <c r="G316" s="56">
        <f t="shared" si="155"/>
        <v>0</v>
      </c>
      <c r="H316" s="57">
        <f t="shared" si="164"/>
        <v>0</v>
      </c>
      <c r="I316" s="57">
        <f t="shared" si="165"/>
        <v>0</v>
      </c>
      <c r="J316" s="57">
        <f t="shared" si="166"/>
        <v>0</v>
      </c>
      <c r="K316" s="57">
        <f t="shared" si="167"/>
        <v>0</v>
      </c>
      <c r="L316" s="57">
        <f t="shared" si="168"/>
        <v>0</v>
      </c>
      <c r="M316" s="57">
        <f t="shared" si="169"/>
        <v>0</v>
      </c>
      <c r="N316" s="57">
        <f t="shared" si="170"/>
        <v>0</v>
      </c>
      <c r="O316" s="55"/>
      <c r="P316" s="93">
        <f t="shared" si="171"/>
        <v>0</v>
      </c>
    </row>
    <row r="317" spans="1:16" s="5" customFormat="1" x14ac:dyDescent="0.2">
      <c r="A317" s="54">
        <v>16803</v>
      </c>
      <c r="B317" s="81"/>
      <c r="C317" s="81"/>
      <c r="D317" s="82"/>
      <c r="E317" s="82"/>
      <c r="F317" s="56">
        <f t="shared" si="154"/>
        <v>0</v>
      </c>
      <c r="G317" s="56">
        <f t="shared" si="155"/>
        <v>0</v>
      </c>
      <c r="H317" s="57">
        <f t="shared" si="164"/>
        <v>0</v>
      </c>
      <c r="I317" s="57">
        <f t="shared" si="165"/>
        <v>0</v>
      </c>
      <c r="J317" s="57">
        <f t="shared" si="166"/>
        <v>0</v>
      </c>
      <c r="K317" s="57">
        <f t="shared" si="167"/>
        <v>0</v>
      </c>
      <c r="L317" s="57">
        <f t="shared" si="168"/>
        <v>0</v>
      </c>
      <c r="M317" s="57">
        <f t="shared" si="169"/>
        <v>0</v>
      </c>
      <c r="N317" s="57">
        <f t="shared" si="170"/>
        <v>0</v>
      </c>
      <c r="O317" s="55"/>
      <c r="P317" s="93">
        <f t="shared" si="171"/>
        <v>0</v>
      </c>
    </row>
    <row r="318" spans="1:16" s="5" customFormat="1" x14ac:dyDescent="0.2">
      <c r="A318" s="54">
        <v>16834</v>
      </c>
      <c r="B318" s="81"/>
      <c r="C318" s="81"/>
      <c r="D318" s="82"/>
      <c r="E318" s="82"/>
      <c r="F318" s="56">
        <f t="shared" si="154"/>
        <v>0</v>
      </c>
      <c r="G318" s="56">
        <f t="shared" si="155"/>
        <v>0</v>
      </c>
      <c r="H318" s="57">
        <f t="shared" si="164"/>
        <v>0</v>
      </c>
      <c r="I318" s="57">
        <f t="shared" si="165"/>
        <v>0</v>
      </c>
      <c r="J318" s="57">
        <f t="shared" si="166"/>
        <v>0</v>
      </c>
      <c r="K318" s="57">
        <f t="shared" si="167"/>
        <v>0</v>
      </c>
      <c r="L318" s="57">
        <f t="shared" si="168"/>
        <v>0</v>
      </c>
      <c r="M318" s="57">
        <f t="shared" si="169"/>
        <v>0</v>
      </c>
      <c r="N318" s="57">
        <f t="shared" si="170"/>
        <v>0</v>
      </c>
      <c r="O318" s="55"/>
      <c r="P318" s="93">
        <f t="shared" si="171"/>
        <v>0</v>
      </c>
    </row>
    <row r="319" spans="1:16" s="5" customFormat="1" x14ac:dyDescent="0.2">
      <c r="A319" s="54">
        <v>16862</v>
      </c>
      <c r="B319" s="81"/>
      <c r="C319" s="81"/>
      <c r="D319" s="82"/>
      <c r="E319" s="82"/>
      <c r="F319" s="56">
        <f t="shared" si="154"/>
        <v>0</v>
      </c>
      <c r="G319" s="56">
        <f t="shared" si="155"/>
        <v>0</v>
      </c>
      <c r="H319" s="57">
        <f t="shared" si="164"/>
        <v>0</v>
      </c>
      <c r="I319" s="57">
        <f t="shared" si="165"/>
        <v>0</v>
      </c>
      <c r="J319" s="57">
        <f t="shared" si="166"/>
        <v>0</v>
      </c>
      <c r="K319" s="57">
        <f t="shared" si="167"/>
        <v>0</v>
      </c>
      <c r="L319" s="57">
        <f t="shared" si="168"/>
        <v>0</v>
      </c>
      <c r="M319" s="57">
        <f t="shared" si="169"/>
        <v>0</v>
      </c>
      <c r="N319" s="57">
        <f t="shared" si="170"/>
        <v>0</v>
      </c>
      <c r="O319" s="55"/>
      <c r="P319" s="93">
        <f t="shared" si="171"/>
        <v>0</v>
      </c>
    </row>
    <row r="320" spans="1:16" s="5" customFormat="1" x14ac:dyDescent="0.2">
      <c r="A320" s="54">
        <v>16893</v>
      </c>
      <c r="B320" s="81"/>
      <c r="C320" s="81"/>
      <c r="D320" s="82"/>
      <c r="E320" s="82"/>
      <c r="F320" s="56">
        <f t="shared" si="154"/>
        <v>0</v>
      </c>
      <c r="G320" s="56">
        <f t="shared" si="155"/>
        <v>0</v>
      </c>
      <c r="H320" s="57">
        <f t="shared" si="164"/>
        <v>0</v>
      </c>
      <c r="I320" s="57">
        <f t="shared" si="165"/>
        <v>0</v>
      </c>
      <c r="J320" s="57">
        <f t="shared" si="166"/>
        <v>0</v>
      </c>
      <c r="K320" s="57">
        <f t="shared" si="167"/>
        <v>0</v>
      </c>
      <c r="L320" s="57">
        <f t="shared" si="168"/>
        <v>0</v>
      </c>
      <c r="M320" s="57">
        <f t="shared" si="169"/>
        <v>0</v>
      </c>
      <c r="N320" s="57">
        <f t="shared" si="170"/>
        <v>0</v>
      </c>
      <c r="O320" s="55"/>
      <c r="P320" s="93">
        <f t="shared" si="171"/>
        <v>0</v>
      </c>
    </row>
    <row r="321" spans="1:16" s="5" customFormat="1" x14ac:dyDescent="0.2">
      <c r="A321" s="54">
        <v>16923</v>
      </c>
      <c r="B321" s="81"/>
      <c r="C321" s="81"/>
      <c r="D321" s="82"/>
      <c r="E321" s="82"/>
      <c r="F321" s="56">
        <f t="shared" si="154"/>
        <v>0</v>
      </c>
      <c r="G321" s="56">
        <f t="shared" si="155"/>
        <v>0</v>
      </c>
      <c r="H321" s="57">
        <f t="shared" si="164"/>
        <v>0</v>
      </c>
      <c r="I321" s="57">
        <f t="shared" si="165"/>
        <v>0</v>
      </c>
      <c r="J321" s="57">
        <f t="shared" si="166"/>
        <v>0</v>
      </c>
      <c r="K321" s="57">
        <f t="shared" si="167"/>
        <v>0</v>
      </c>
      <c r="L321" s="57">
        <f t="shared" si="168"/>
        <v>0</v>
      </c>
      <c r="M321" s="57">
        <f t="shared" si="169"/>
        <v>0</v>
      </c>
      <c r="N321" s="57">
        <f t="shared" si="170"/>
        <v>0</v>
      </c>
      <c r="O321" s="55"/>
      <c r="P321" s="93">
        <f t="shared" si="171"/>
        <v>0</v>
      </c>
    </row>
    <row r="322" spans="1:16" s="5" customFormat="1" x14ac:dyDescent="0.2">
      <c r="A322" s="54">
        <v>16954</v>
      </c>
      <c r="B322" s="81"/>
      <c r="C322" s="81"/>
      <c r="D322" s="82"/>
      <c r="E322" s="82"/>
      <c r="F322" s="56">
        <f t="shared" si="154"/>
        <v>0</v>
      </c>
      <c r="G322" s="56">
        <f t="shared" si="155"/>
        <v>0</v>
      </c>
      <c r="H322" s="57">
        <f t="shared" si="164"/>
        <v>0</v>
      </c>
      <c r="I322" s="57">
        <f t="shared" si="165"/>
        <v>0</v>
      </c>
      <c r="J322" s="57">
        <f t="shared" si="166"/>
        <v>0</v>
      </c>
      <c r="K322" s="57">
        <f t="shared" si="167"/>
        <v>0</v>
      </c>
      <c r="L322" s="57">
        <f t="shared" si="168"/>
        <v>0</v>
      </c>
      <c r="M322" s="57">
        <f t="shared" si="169"/>
        <v>0</v>
      </c>
      <c r="N322" s="57">
        <f t="shared" si="170"/>
        <v>0</v>
      </c>
      <c r="O322" s="55"/>
      <c r="P322" s="93">
        <f t="shared" si="171"/>
        <v>0</v>
      </c>
    </row>
    <row r="323" spans="1:16" s="5" customFormat="1" x14ac:dyDescent="0.2">
      <c r="A323" s="54">
        <v>16984</v>
      </c>
      <c r="B323" s="81"/>
      <c r="C323" s="81"/>
      <c r="D323" s="82"/>
      <c r="E323" s="82"/>
      <c r="F323" s="56">
        <f t="shared" si="154"/>
        <v>0</v>
      </c>
      <c r="G323" s="56">
        <f t="shared" si="155"/>
        <v>0</v>
      </c>
      <c r="H323" s="57">
        <f t="shared" si="164"/>
        <v>0</v>
      </c>
      <c r="I323" s="57">
        <f t="shared" si="165"/>
        <v>0</v>
      </c>
      <c r="J323" s="57">
        <f t="shared" si="166"/>
        <v>0</v>
      </c>
      <c r="K323" s="57">
        <f t="shared" si="167"/>
        <v>0</v>
      </c>
      <c r="L323" s="57">
        <f t="shared" si="168"/>
        <v>0</v>
      </c>
      <c r="M323" s="57">
        <f t="shared" si="169"/>
        <v>0</v>
      </c>
      <c r="N323" s="57">
        <f t="shared" si="170"/>
        <v>0</v>
      </c>
      <c r="O323" s="55"/>
      <c r="P323" s="93">
        <f t="shared" si="171"/>
        <v>0</v>
      </c>
    </row>
    <row r="324" spans="1:16" s="5" customFormat="1" x14ac:dyDescent="0.2">
      <c r="A324" s="54">
        <v>17015</v>
      </c>
      <c r="B324" s="81"/>
      <c r="C324" s="81"/>
      <c r="D324" s="82"/>
      <c r="E324" s="82"/>
      <c r="F324" s="56">
        <f t="shared" si="154"/>
        <v>0</v>
      </c>
      <c r="G324" s="56">
        <f t="shared" si="155"/>
        <v>0</v>
      </c>
      <c r="H324" s="57">
        <f t="shared" si="164"/>
        <v>0</v>
      </c>
      <c r="I324" s="57">
        <f t="shared" si="165"/>
        <v>0</v>
      </c>
      <c r="J324" s="57">
        <f t="shared" si="166"/>
        <v>0</v>
      </c>
      <c r="K324" s="57">
        <f t="shared" si="167"/>
        <v>0</v>
      </c>
      <c r="L324" s="57">
        <f t="shared" si="168"/>
        <v>0</v>
      </c>
      <c r="M324" s="57">
        <f t="shared" si="169"/>
        <v>0</v>
      </c>
      <c r="N324" s="57">
        <f t="shared" si="170"/>
        <v>0</v>
      </c>
      <c r="O324" s="55"/>
      <c r="P324" s="93">
        <f t="shared" si="171"/>
        <v>0</v>
      </c>
    </row>
    <row r="325" spans="1:16" s="5" customFormat="1" x14ac:dyDescent="0.2">
      <c r="A325" s="54">
        <v>17046</v>
      </c>
      <c r="B325" s="81"/>
      <c r="C325" s="81"/>
      <c r="D325" s="82"/>
      <c r="E325" s="82"/>
      <c r="F325" s="56">
        <f t="shared" si="154"/>
        <v>0</v>
      </c>
      <c r="G325" s="56">
        <f t="shared" si="155"/>
        <v>0</v>
      </c>
      <c r="H325" s="57">
        <f t="shared" si="164"/>
        <v>0</v>
      </c>
      <c r="I325" s="57">
        <f t="shared" si="165"/>
        <v>0</v>
      </c>
      <c r="J325" s="57">
        <f t="shared" si="166"/>
        <v>0</v>
      </c>
      <c r="K325" s="57">
        <f t="shared" si="167"/>
        <v>0</v>
      </c>
      <c r="L325" s="57">
        <f t="shared" si="168"/>
        <v>0</v>
      </c>
      <c r="M325" s="57">
        <f t="shared" si="169"/>
        <v>0</v>
      </c>
      <c r="N325" s="57">
        <f t="shared" si="170"/>
        <v>0</v>
      </c>
      <c r="O325" s="55"/>
      <c r="P325" s="93">
        <f t="shared" si="171"/>
        <v>0</v>
      </c>
    </row>
    <row r="326" spans="1:16" s="5" customFormat="1" x14ac:dyDescent="0.2">
      <c r="A326" s="54">
        <v>17076</v>
      </c>
      <c r="B326" s="81"/>
      <c r="C326" s="81"/>
      <c r="D326" s="82"/>
      <c r="E326" s="82"/>
      <c r="F326" s="56">
        <f t="shared" si="154"/>
        <v>0</v>
      </c>
      <c r="G326" s="56">
        <f t="shared" si="155"/>
        <v>0</v>
      </c>
      <c r="H326" s="57">
        <f t="shared" si="164"/>
        <v>0</v>
      </c>
      <c r="I326" s="57">
        <f t="shared" si="165"/>
        <v>0</v>
      </c>
      <c r="J326" s="57">
        <f t="shared" si="166"/>
        <v>0</v>
      </c>
      <c r="K326" s="57">
        <f t="shared" si="167"/>
        <v>0</v>
      </c>
      <c r="L326" s="57">
        <f t="shared" si="168"/>
        <v>0</v>
      </c>
      <c r="M326" s="57">
        <f t="shared" si="169"/>
        <v>0</v>
      </c>
      <c r="N326" s="57">
        <f t="shared" si="170"/>
        <v>0</v>
      </c>
      <c r="O326" s="55"/>
      <c r="P326" s="93">
        <f t="shared" si="171"/>
        <v>0</v>
      </c>
    </row>
    <row r="327" spans="1:16" s="5" customFormat="1" x14ac:dyDescent="0.2">
      <c r="A327" s="54">
        <v>17107</v>
      </c>
      <c r="B327" s="81"/>
      <c r="C327" s="81"/>
      <c r="D327" s="82"/>
      <c r="E327" s="82"/>
      <c r="F327" s="56">
        <f t="shared" si="154"/>
        <v>0</v>
      </c>
      <c r="G327" s="56">
        <f t="shared" si="155"/>
        <v>0</v>
      </c>
      <c r="H327" s="57">
        <f t="shared" si="164"/>
        <v>0</v>
      </c>
      <c r="I327" s="57">
        <f t="shared" si="165"/>
        <v>0</v>
      </c>
      <c r="J327" s="57">
        <f t="shared" si="166"/>
        <v>0</v>
      </c>
      <c r="K327" s="57">
        <f t="shared" si="167"/>
        <v>0</v>
      </c>
      <c r="L327" s="57">
        <f t="shared" si="168"/>
        <v>0</v>
      </c>
      <c r="M327" s="57">
        <f t="shared" si="169"/>
        <v>0</v>
      </c>
      <c r="N327" s="57">
        <f t="shared" si="170"/>
        <v>0</v>
      </c>
      <c r="O327" s="55"/>
      <c r="P327" s="93">
        <f t="shared" si="171"/>
        <v>0</v>
      </c>
    </row>
    <row r="328" spans="1:16" s="5" customFormat="1" x14ac:dyDescent="0.2">
      <c r="A328" s="54">
        <v>17137</v>
      </c>
      <c r="B328" s="81"/>
      <c r="C328" s="81"/>
      <c r="D328" s="82"/>
      <c r="E328" s="82"/>
      <c r="F328" s="56">
        <f t="shared" si="154"/>
        <v>0</v>
      </c>
      <c r="G328" s="56">
        <f t="shared" si="155"/>
        <v>0</v>
      </c>
      <c r="H328" s="57">
        <f t="shared" si="164"/>
        <v>0</v>
      </c>
      <c r="I328" s="57">
        <f t="shared" si="165"/>
        <v>0</v>
      </c>
      <c r="J328" s="57">
        <f t="shared" si="166"/>
        <v>0</v>
      </c>
      <c r="K328" s="57">
        <f t="shared" si="167"/>
        <v>0</v>
      </c>
      <c r="L328" s="57">
        <f t="shared" si="168"/>
        <v>0</v>
      </c>
      <c r="M328" s="57">
        <f t="shared" si="169"/>
        <v>0</v>
      </c>
      <c r="N328" s="57">
        <f t="shared" si="170"/>
        <v>0</v>
      </c>
      <c r="O328" s="55"/>
      <c r="P328" s="93">
        <f t="shared" si="171"/>
        <v>0</v>
      </c>
    </row>
    <row r="329" spans="1:16" s="5" customFormat="1" x14ac:dyDescent="0.2">
      <c r="A329" s="54">
        <v>17168</v>
      </c>
      <c r="B329" s="81"/>
      <c r="C329" s="81"/>
      <c r="D329" s="82"/>
      <c r="E329" s="82"/>
      <c r="F329" s="56">
        <f t="shared" si="154"/>
        <v>10.52</v>
      </c>
      <c r="G329" s="56">
        <f t="shared" si="155"/>
        <v>12.88</v>
      </c>
      <c r="H329" s="57">
        <f t="shared" si="164"/>
        <v>14.8</v>
      </c>
      <c r="I329" s="57">
        <f t="shared" si="165"/>
        <v>18.170000000000002</v>
      </c>
      <c r="J329" s="57">
        <f t="shared" si="166"/>
        <v>24.58</v>
      </c>
      <c r="K329" s="57">
        <f t="shared" si="167"/>
        <v>37.840000000000003</v>
      </c>
      <c r="L329" s="57">
        <f t="shared" si="168"/>
        <v>51.86</v>
      </c>
      <c r="M329" s="57">
        <f t="shared" si="169"/>
        <v>61.65</v>
      </c>
      <c r="N329" s="57">
        <f t="shared" si="170"/>
        <v>80.099999999999994</v>
      </c>
      <c r="O329" s="55">
        <v>332.5</v>
      </c>
      <c r="P329" s="93">
        <f t="shared" si="171"/>
        <v>2418.27</v>
      </c>
    </row>
    <row r="330" spans="1:16" s="5" customFormat="1" x14ac:dyDescent="0.2">
      <c r="A330" s="54">
        <v>17199</v>
      </c>
      <c r="B330" s="81"/>
      <c r="C330" s="81"/>
      <c r="D330" s="82"/>
      <c r="E330" s="82"/>
      <c r="F330" s="56">
        <f t="shared" si="154"/>
        <v>10.5</v>
      </c>
      <c r="G330" s="56">
        <f t="shared" si="155"/>
        <v>12.85</v>
      </c>
      <c r="H330" s="57">
        <f t="shared" ref="H330:H345" si="172">O330*0.04452</f>
        <v>14.77</v>
      </c>
      <c r="I330" s="57">
        <f t="shared" ref="I330:I345" si="173">O330*0.05464</f>
        <v>18.12</v>
      </c>
      <c r="J330" s="57">
        <f t="shared" ref="J330:J345" si="174">O330*0.07391</f>
        <v>24.52</v>
      </c>
      <c r="K330" s="57">
        <f t="shared" ref="K330:K345" si="175">O330*0.1138</f>
        <v>37.75</v>
      </c>
      <c r="L330" s="57">
        <f t="shared" ref="L330:L345" si="176">O330*0.15596</f>
        <v>51.73</v>
      </c>
      <c r="M330" s="57">
        <f t="shared" ref="M330:M345" si="177">O330*0.18542</f>
        <v>61.5</v>
      </c>
      <c r="N330" s="57">
        <f t="shared" ref="N330:N345" si="178">O330*0.2409</f>
        <v>79.91</v>
      </c>
      <c r="O330" s="55">
        <v>331.7</v>
      </c>
      <c r="P330" s="93">
        <f t="shared" ref="P330:P345" si="179">O330*7.273</f>
        <v>2412.4499999999998</v>
      </c>
    </row>
    <row r="331" spans="1:16" s="5" customFormat="1" x14ac:dyDescent="0.2">
      <c r="A331" s="54">
        <v>17227</v>
      </c>
      <c r="B331" s="81"/>
      <c r="C331" s="81"/>
      <c r="D331" s="82"/>
      <c r="E331" s="82"/>
      <c r="F331" s="56">
        <f t="shared" si="154"/>
        <v>10.43</v>
      </c>
      <c r="G331" s="56">
        <f t="shared" si="155"/>
        <v>12.76</v>
      </c>
      <c r="H331" s="57">
        <f t="shared" si="172"/>
        <v>14.67</v>
      </c>
      <c r="I331" s="57">
        <f t="shared" si="173"/>
        <v>18</v>
      </c>
      <c r="J331" s="57">
        <f t="shared" si="174"/>
        <v>24.35</v>
      </c>
      <c r="K331" s="57">
        <f t="shared" si="175"/>
        <v>37.5</v>
      </c>
      <c r="L331" s="57">
        <f t="shared" si="176"/>
        <v>51.39</v>
      </c>
      <c r="M331" s="57">
        <f t="shared" si="177"/>
        <v>61.1</v>
      </c>
      <c r="N331" s="57">
        <f t="shared" si="178"/>
        <v>79.38</v>
      </c>
      <c r="O331" s="55">
        <v>329.5</v>
      </c>
      <c r="P331" s="93">
        <f t="shared" si="179"/>
        <v>2396.4499999999998</v>
      </c>
    </row>
    <row r="332" spans="1:16" s="5" customFormat="1" x14ac:dyDescent="0.2">
      <c r="A332" s="54">
        <v>17258</v>
      </c>
      <c r="B332" s="81"/>
      <c r="C332" s="81"/>
      <c r="D332" s="82"/>
      <c r="E332" s="82"/>
      <c r="F332" s="56">
        <f t="shared" si="154"/>
        <v>10.45</v>
      </c>
      <c r="G332" s="56">
        <f t="shared" si="155"/>
        <v>12.79</v>
      </c>
      <c r="H332" s="57">
        <f t="shared" si="172"/>
        <v>14.7</v>
      </c>
      <c r="I332" s="57">
        <f t="shared" si="173"/>
        <v>18.04</v>
      </c>
      <c r="J332" s="57">
        <f t="shared" si="174"/>
        <v>24.4</v>
      </c>
      <c r="K332" s="57">
        <f t="shared" si="175"/>
        <v>37.57</v>
      </c>
      <c r="L332" s="57">
        <f t="shared" si="176"/>
        <v>51.48</v>
      </c>
      <c r="M332" s="57">
        <f t="shared" si="177"/>
        <v>61.21</v>
      </c>
      <c r="N332" s="57">
        <f t="shared" si="178"/>
        <v>79.52</v>
      </c>
      <c r="O332" s="55">
        <v>330.1</v>
      </c>
      <c r="P332" s="93">
        <f t="shared" si="179"/>
        <v>2400.8200000000002</v>
      </c>
    </row>
    <row r="333" spans="1:16" s="5" customFormat="1" x14ac:dyDescent="0.2">
      <c r="A333" s="54">
        <v>17288</v>
      </c>
      <c r="B333" s="81"/>
      <c r="C333" s="81"/>
      <c r="D333" s="82"/>
      <c r="E333" s="82"/>
      <c r="F333" s="56">
        <f t="shared" si="154"/>
        <v>10.52</v>
      </c>
      <c r="G333" s="56">
        <f t="shared" si="155"/>
        <v>12.87</v>
      </c>
      <c r="H333" s="57">
        <f t="shared" si="172"/>
        <v>14.79</v>
      </c>
      <c r="I333" s="57">
        <f t="shared" si="173"/>
        <v>18.16</v>
      </c>
      <c r="J333" s="57">
        <f t="shared" si="174"/>
        <v>24.56</v>
      </c>
      <c r="K333" s="57">
        <f t="shared" si="175"/>
        <v>37.82</v>
      </c>
      <c r="L333" s="57">
        <f t="shared" si="176"/>
        <v>51.83</v>
      </c>
      <c r="M333" s="57">
        <f t="shared" si="177"/>
        <v>61.62</v>
      </c>
      <c r="N333" s="57">
        <f t="shared" si="178"/>
        <v>80.05</v>
      </c>
      <c r="O333" s="55">
        <v>332.3</v>
      </c>
      <c r="P333" s="93">
        <f t="shared" si="179"/>
        <v>2416.8200000000002</v>
      </c>
    </row>
    <row r="334" spans="1:16" s="5" customFormat="1" x14ac:dyDescent="0.2">
      <c r="A334" s="54">
        <v>17319</v>
      </c>
      <c r="B334" s="81"/>
      <c r="C334" s="81"/>
      <c r="D334" s="82"/>
      <c r="E334" s="82"/>
      <c r="F334" s="56">
        <f t="shared" si="154"/>
        <v>10.57</v>
      </c>
      <c r="G334" s="56">
        <f t="shared" si="155"/>
        <v>12.94</v>
      </c>
      <c r="H334" s="57">
        <f t="shared" si="172"/>
        <v>14.87</v>
      </c>
      <c r="I334" s="57">
        <f t="shared" si="173"/>
        <v>18.25</v>
      </c>
      <c r="J334" s="57">
        <f t="shared" si="174"/>
        <v>24.69</v>
      </c>
      <c r="K334" s="57">
        <f t="shared" si="175"/>
        <v>38.01</v>
      </c>
      <c r="L334" s="57">
        <f t="shared" si="176"/>
        <v>52.09</v>
      </c>
      <c r="M334" s="57">
        <f t="shared" si="177"/>
        <v>61.93</v>
      </c>
      <c r="N334" s="57">
        <f t="shared" si="178"/>
        <v>80.459999999999994</v>
      </c>
      <c r="O334" s="55">
        <v>334</v>
      </c>
      <c r="P334" s="93">
        <f t="shared" si="179"/>
        <v>2429.1799999999998</v>
      </c>
    </row>
    <row r="335" spans="1:16" s="5" customFormat="1" x14ac:dyDescent="0.2">
      <c r="A335" s="54">
        <v>17349</v>
      </c>
      <c r="B335" s="81"/>
      <c r="C335" s="81"/>
      <c r="D335" s="82"/>
      <c r="E335" s="82"/>
      <c r="F335" s="56">
        <f t="shared" si="154"/>
        <v>10.7</v>
      </c>
      <c r="G335" s="56">
        <f t="shared" si="155"/>
        <v>13.1</v>
      </c>
      <c r="H335" s="57">
        <f t="shared" si="172"/>
        <v>15.05</v>
      </c>
      <c r="I335" s="57">
        <f t="shared" si="173"/>
        <v>18.47</v>
      </c>
      <c r="J335" s="57">
        <f t="shared" si="174"/>
        <v>24.99</v>
      </c>
      <c r="K335" s="57">
        <f t="shared" si="175"/>
        <v>38.479999999999997</v>
      </c>
      <c r="L335" s="57">
        <f t="shared" si="176"/>
        <v>52.73</v>
      </c>
      <c r="M335" s="57">
        <f t="shared" si="177"/>
        <v>62.69</v>
      </c>
      <c r="N335" s="57">
        <f t="shared" si="178"/>
        <v>81.45</v>
      </c>
      <c r="O335" s="55">
        <v>338.1</v>
      </c>
      <c r="P335" s="93">
        <f t="shared" si="179"/>
        <v>2459</v>
      </c>
    </row>
    <row r="336" spans="1:16" s="5" customFormat="1" x14ac:dyDescent="0.2">
      <c r="A336" s="54">
        <v>17380</v>
      </c>
      <c r="B336" s="81"/>
      <c r="C336" s="81"/>
      <c r="D336" s="82"/>
      <c r="E336" s="82"/>
      <c r="F336" s="56">
        <f t="shared" si="154"/>
        <v>11.13</v>
      </c>
      <c r="G336" s="56">
        <f t="shared" si="155"/>
        <v>13.63</v>
      </c>
      <c r="H336" s="57">
        <f t="shared" si="172"/>
        <v>15.66</v>
      </c>
      <c r="I336" s="57">
        <f t="shared" si="173"/>
        <v>19.22</v>
      </c>
      <c r="J336" s="57">
        <f t="shared" si="174"/>
        <v>26</v>
      </c>
      <c r="K336" s="57">
        <f t="shared" si="175"/>
        <v>40.03</v>
      </c>
      <c r="L336" s="57">
        <f t="shared" si="176"/>
        <v>54.87</v>
      </c>
      <c r="M336" s="57">
        <f t="shared" si="177"/>
        <v>65.23</v>
      </c>
      <c r="N336" s="57">
        <f t="shared" si="178"/>
        <v>84.75</v>
      </c>
      <c r="O336" s="55">
        <v>351.8</v>
      </c>
      <c r="P336" s="93">
        <f t="shared" si="179"/>
        <v>2558.64</v>
      </c>
    </row>
    <row r="337" spans="1:16" s="5" customFormat="1" x14ac:dyDescent="0.2">
      <c r="A337" s="54">
        <v>17411</v>
      </c>
      <c r="B337" s="81"/>
      <c r="C337" s="81"/>
      <c r="D337" s="82"/>
      <c r="E337" s="82"/>
      <c r="F337" s="56">
        <f t="shared" si="154"/>
        <v>11.17</v>
      </c>
      <c r="G337" s="56">
        <f t="shared" si="155"/>
        <v>13.68</v>
      </c>
      <c r="H337" s="57">
        <f t="shared" si="172"/>
        <v>15.72</v>
      </c>
      <c r="I337" s="57">
        <f t="shared" si="173"/>
        <v>19.29</v>
      </c>
      <c r="J337" s="57">
        <f t="shared" si="174"/>
        <v>26.09</v>
      </c>
      <c r="K337" s="57">
        <f t="shared" si="175"/>
        <v>40.17</v>
      </c>
      <c r="L337" s="57">
        <f t="shared" si="176"/>
        <v>55.05</v>
      </c>
      <c r="M337" s="57">
        <f t="shared" si="177"/>
        <v>65.45</v>
      </c>
      <c r="N337" s="57">
        <f t="shared" si="178"/>
        <v>85.04</v>
      </c>
      <c r="O337" s="55">
        <v>353</v>
      </c>
      <c r="P337" s="93">
        <f t="shared" si="179"/>
        <v>2567.37</v>
      </c>
    </row>
    <row r="338" spans="1:16" s="5" customFormat="1" x14ac:dyDescent="0.2">
      <c r="A338" s="54">
        <v>17441</v>
      </c>
      <c r="B338" s="81"/>
      <c r="C338" s="81"/>
      <c r="D338" s="82"/>
      <c r="E338" s="82"/>
      <c r="F338" s="56">
        <f t="shared" si="154"/>
        <v>11.35</v>
      </c>
      <c r="G338" s="56">
        <f t="shared" si="155"/>
        <v>13.89</v>
      </c>
      <c r="H338" s="57">
        <f t="shared" si="172"/>
        <v>15.96</v>
      </c>
      <c r="I338" s="57">
        <f t="shared" si="173"/>
        <v>19.59</v>
      </c>
      <c r="J338" s="57">
        <f t="shared" si="174"/>
        <v>26.5</v>
      </c>
      <c r="K338" s="57">
        <f t="shared" si="175"/>
        <v>40.799999999999997</v>
      </c>
      <c r="L338" s="57">
        <f t="shared" si="176"/>
        <v>55.91</v>
      </c>
      <c r="M338" s="57">
        <f t="shared" si="177"/>
        <v>66.47</v>
      </c>
      <c r="N338" s="57">
        <f t="shared" si="178"/>
        <v>86.36</v>
      </c>
      <c r="O338" s="55">
        <v>358.5</v>
      </c>
      <c r="P338" s="93">
        <f t="shared" si="179"/>
        <v>2607.37</v>
      </c>
    </row>
    <row r="339" spans="1:16" s="5" customFormat="1" x14ac:dyDescent="0.2">
      <c r="A339" s="54">
        <v>17472</v>
      </c>
      <c r="B339" s="81"/>
      <c r="C339" s="81"/>
      <c r="D339" s="82"/>
      <c r="E339" s="82"/>
      <c r="F339" s="56">
        <f t="shared" si="154"/>
        <v>11.35</v>
      </c>
      <c r="G339" s="56">
        <f t="shared" si="155"/>
        <v>13.9</v>
      </c>
      <c r="H339" s="57">
        <f t="shared" si="172"/>
        <v>15.97</v>
      </c>
      <c r="I339" s="57">
        <f t="shared" si="173"/>
        <v>19.600000000000001</v>
      </c>
      <c r="J339" s="57">
        <f t="shared" si="174"/>
        <v>26.51</v>
      </c>
      <c r="K339" s="57">
        <f t="shared" si="175"/>
        <v>40.82</v>
      </c>
      <c r="L339" s="57">
        <f t="shared" si="176"/>
        <v>55.94</v>
      </c>
      <c r="M339" s="57">
        <f t="shared" si="177"/>
        <v>66.510000000000005</v>
      </c>
      <c r="N339" s="57">
        <f t="shared" si="178"/>
        <v>86.41</v>
      </c>
      <c r="O339" s="55">
        <v>358.7</v>
      </c>
      <c r="P339" s="93">
        <f t="shared" si="179"/>
        <v>2608.83</v>
      </c>
    </row>
    <row r="340" spans="1:16" s="5" customFormat="1" x14ac:dyDescent="0.2">
      <c r="A340" s="54">
        <v>17502</v>
      </c>
      <c r="B340" s="81"/>
      <c r="C340" s="81"/>
      <c r="D340" s="82"/>
      <c r="E340" s="82"/>
      <c r="F340" s="56">
        <f t="shared" si="154"/>
        <v>11.53</v>
      </c>
      <c r="G340" s="56">
        <f t="shared" si="155"/>
        <v>14.12</v>
      </c>
      <c r="H340" s="57">
        <f t="shared" si="172"/>
        <v>16.22</v>
      </c>
      <c r="I340" s="57">
        <f t="shared" si="173"/>
        <v>19.91</v>
      </c>
      <c r="J340" s="57">
        <f t="shared" si="174"/>
        <v>26.93</v>
      </c>
      <c r="K340" s="57">
        <f t="shared" si="175"/>
        <v>41.47</v>
      </c>
      <c r="L340" s="57">
        <f t="shared" si="176"/>
        <v>56.83</v>
      </c>
      <c r="M340" s="57">
        <f t="shared" si="177"/>
        <v>67.569999999999993</v>
      </c>
      <c r="N340" s="57">
        <f t="shared" si="178"/>
        <v>87.78</v>
      </c>
      <c r="O340" s="55">
        <v>364.4</v>
      </c>
      <c r="P340" s="93">
        <f t="shared" si="179"/>
        <v>2650.28</v>
      </c>
    </row>
    <row r="341" spans="1:16" s="5" customFormat="1" x14ac:dyDescent="0.2">
      <c r="A341" s="54">
        <v>17533</v>
      </c>
      <c r="B341" s="81"/>
      <c r="C341" s="81"/>
      <c r="D341" s="82"/>
      <c r="E341" s="82"/>
      <c r="F341" s="56">
        <f t="shared" si="154"/>
        <v>11.59</v>
      </c>
      <c r="G341" s="56">
        <f t="shared" si="155"/>
        <v>14.19</v>
      </c>
      <c r="H341" s="57">
        <f t="shared" si="172"/>
        <v>16.3</v>
      </c>
      <c r="I341" s="57">
        <f t="shared" si="173"/>
        <v>20.010000000000002</v>
      </c>
      <c r="J341" s="57">
        <f t="shared" si="174"/>
        <v>27.07</v>
      </c>
      <c r="K341" s="57">
        <f t="shared" si="175"/>
        <v>41.67</v>
      </c>
      <c r="L341" s="57">
        <f t="shared" si="176"/>
        <v>57.11</v>
      </c>
      <c r="M341" s="57">
        <f t="shared" si="177"/>
        <v>67.900000000000006</v>
      </c>
      <c r="N341" s="57">
        <f t="shared" si="178"/>
        <v>88.22</v>
      </c>
      <c r="O341" s="55">
        <v>366.2</v>
      </c>
      <c r="P341" s="93">
        <f t="shared" si="179"/>
        <v>2663.37</v>
      </c>
    </row>
    <row r="342" spans="1:16" s="5" customFormat="1" x14ac:dyDescent="0.2">
      <c r="A342" s="54">
        <v>17564</v>
      </c>
      <c r="B342" s="81"/>
      <c r="C342" s="81"/>
      <c r="D342" s="82"/>
      <c r="E342" s="82"/>
      <c r="F342" s="56">
        <f t="shared" si="154"/>
        <v>12.25</v>
      </c>
      <c r="G342" s="56">
        <f t="shared" si="155"/>
        <v>15</v>
      </c>
      <c r="H342" s="57">
        <f t="shared" si="172"/>
        <v>17.239999999999998</v>
      </c>
      <c r="I342" s="57">
        <f t="shared" si="173"/>
        <v>21.16</v>
      </c>
      <c r="J342" s="57">
        <f t="shared" si="174"/>
        <v>28.62</v>
      </c>
      <c r="K342" s="57">
        <f t="shared" si="175"/>
        <v>44.06</v>
      </c>
      <c r="L342" s="57">
        <f t="shared" si="176"/>
        <v>60.39</v>
      </c>
      <c r="M342" s="57">
        <f t="shared" si="177"/>
        <v>71.790000000000006</v>
      </c>
      <c r="N342" s="57">
        <f t="shared" si="178"/>
        <v>93.28</v>
      </c>
      <c r="O342" s="55">
        <v>387.2</v>
      </c>
      <c r="P342" s="93">
        <f t="shared" si="179"/>
        <v>2816.11</v>
      </c>
    </row>
    <row r="343" spans="1:16" s="5" customFormat="1" x14ac:dyDescent="0.2">
      <c r="A343" s="54">
        <v>17593</v>
      </c>
      <c r="B343" s="81"/>
      <c r="C343" s="81"/>
      <c r="D343" s="82"/>
      <c r="E343" s="82"/>
      <c r="F343" s="56">
        <f t="shared" si="154"/>
        <v>12.45</v>
      </c>
      <c r="G343" s="56">
        <f t="shared" si="155"/>
        <v>15.24</v>
      </c>
      <c r="H343" s="57">
        <f t="shared" si="172"/>
        <v>17.510000000000002</v>
      </c>
      <c r="I343" s="57">
        <f t="shared" si="173"/>
        <v>21.49</v>
      </c>
      <c r="J343" s="57">
        <f t="shared" si="174"/>
        <v>29.07</v>
      </c>
      <c r="K343" s="57">
        <f t="shared" si="175"/>
        <v>44.76</v>
      </c>
      <c r="L343" s="57">
        <f t="shared" si="176"/>
        <v>61.34</v>
      </c>
      <c r="M343" s="57">
        <f t="shared" si="177"/>
        <v>72.930000000000007</v>
      </c>
      <c r="N343" s="57">
        <f t="shared" si="178"/>
        <v>94.75</v>
      </c>
      <c r="O343" s="55">
        <v>393.3</v>
      </c>
      <c r="P343" s="93">
        <f t="shared" si="179"/>
        <v>2860.47</v>
      </c>
    </row>
    <row r="344" spans="1:16" s="5" customFormat="1" x14ac:dyDescent="0.2">
      <c r="A344" s="54">
        <v>17624</v>
      </c>
      <c r="B344" s="81"/>
      <c r="C344" s="81"/>
      <c r="D344" s="82"/>
      <c r="E344" s="82"/>
      <c r="F344" s="56">
        <f t="shared" si="154"/>
        <v>12.54</v>
      </c>
      <c r="G344" s="56">
        <f t="shared" si="155"/>
        <v>15.35</v>
      </c>
      <c r="H344" s="57">
        <f t="shared" si="172"/>
        <v>17.64</v>
      </c>
      <c r="I344" s="57">
        <f t="shared" si="173"/>
        <v>21.65</v>
      </c>
      <c r="J344" s="57">
        <f t="shared" si="174"/>
        <v>29.29</v>
      </c>
      <c r="K344" s="57">
        <f t="shared" si="175"/>
        <v>45.1</v>
      </c>
      <c r="L344" s="57">
        <f t="shared" si="176"/>
        <v>61.81</v>
      </c>
      <c r="M344" s="57">
        <f t="shared" si="177"/>
        <v>73.48</v>
      </c>
      <c r="N344" s="57">
        <f t="shared" si="178"/>
        <v>95.47</v>
      </c>
      <c r="O344" s="55">
        <v>396.3</v>
      </c>
      <c r="P344" s="93">
        <f t="shared" si="179"/>
        <v>2882.29</v>
      </c>
    </row>
    <row r="345" spans="1:16" s="5" customFormat="1" x14ac:dyDescent="0.2">
      <c r="A345" s="54">
        <v>17654</v>
      </c>
      <c r="B345" s="81"/>
      <c r="C345" s="81"/>
      <c r="D345" s="82"/>
      <c r="E345" s="82"/>
      <c r="F345" s="56">
        <f t="shared" si="154"/>
        <v>12.6</v>
      </c>
      <c r="G345" s="56">
        <f t="shared" si="155"/>
        <v>15.43</v>
      </c>
      <c r="H345" s="57">
        <f t="shared" si="172"/>
        <v>17.73</v>
      </c>
      <c r="I345" s="57">
        <f t="shared" si="173"/>
        <v>21.76</v>
      </c>
      <c r="J345" s="57">
        <f t="shared" si="174"/>
        <v>29.43</v>
      </c>
      <c r="K345" s="57">
        <f t="shared" si="175"/>
        <v>45.32</v>
      </c>
      <c r="L345" s="57">
        <f t="shared" si="176"/>
        <v>62.1</v>
      </c>
      <c r="M345" s="57">
        <f t="shared" si="177"/>
        <v>73.83</v>
      </c>
      <c r="N345" s="57">
        <f t="shared" si="178"/>
        <v>95.93</v>
      </c>
      <c r="O345" s="55">
        <v>398.2</v>
      </c>
      <c r="P345" s="93">
        <f t="shared" si="179"/>
        <v>2896.11</v>
      </c>
    </row>
    <row r="346" spans="1:16" s="5" customFormat="1" x14ac:dyDescent="0.2">
      <c r="A346" s="54">
        <v>17685</v>
      </c>
      <c r="B346" s="81"/>
      <c r="C346" s="81"/>
      <c r="D346" s="82"/>
      <c r="E346" s="82"/>
      <c r="F346" s="56">
        <f t="shared" si="154"/>
        <v>12.56</v>
      </c>
      <c r="G346" s="56">
        <f t="shared" si="155"/>
        <v>15.37</v>
      </c>
      <c r="H346" s="57">
        <f t="shared" ref="H346:H361" si="180">O346*0.04452</f>
        <v>17.66</v>
      </c>
      <c r="I346" s="57">
        <f t="shared" ref="I346:I361" si="181">O346*0.05464</f>
        <v>21.68</v>
      </c>
      <c r="J346" s="57">
        <f t="shared" ref="J346:J361" si="182">O346*0.07391</f>
        <v>29.32</v>
      </c>
      <c r="K346" s="57">
        <f t="shared" ref="K346:K361" si="183">O346*0.1138</f>
        <v>45.14</v>
      </c>
      <c r="L346" s="57">
        <f t="shared" ref="L346:L361" si="184">O346*0.15596</f>
        <v>61.87</v>
      </c>
      <c r="M346" s="57">
        <f t="shared" ref="M346:M361" si="185">O346*0.18542</f>
        <v>73.56</v>
      </c>
      <c r="N346" s="57">
        <f t="shared" ref="N346:N361" si="186">O346*0.2409</f>
        <v>95.57</v>
      </c>
      <c r="O346" s="55">
        <v>396.7</v>
      </c>
      <c r="P346" s="93">
        <f t="shared" ref="P346:P361" si="187">O346*7.273</f>
        <v>2885.2</v>
      </c>
    </row>
    <row r="347" spans="1:16" s="5" customFormat="1" x14ac:dyDescent="0.2">
      <c r="A347" s="54">
        <v>17715</v>
      </c>
      <c r="B347" s="81"/>
      <c r="C347" s="81"/>
      <c r="D347" s="82"/>
      <c r="E347" s="82"/>
      <c r="F347" s="56">
        <f t="shared" si="154"/>
        <v>12.52</v>
      </c>
      <c r="G347" s="56">
        <f t="shared" si="155"/>
        <v>15.32</v>
      </c>
      <c r="H347" s="57">
        <f t="shared" si="180"/>
        <v>17.61</v>
      </c>
      <c r="I347" s="57">
        <f t="shared" si="181"/>
        <v>21.61</v>
      </c>
      <c r="J347" s="57">
        <f t="shared" si="182"/>
        <v>29.23</v>
      </c>
      <c r="K347" s="57">
        <f t="shared" si="183"/>
        <v>45.01</v>
      </c>
      <c r="L347" s="57">
        <f t="shared" si="184"/>
        <v>61.68</v>
      </c>
      <c r="M347" s="57">
        <f t="shared" si="185"/>
        <v>73.33</v>
      </c>
      <c r="N347" s="57">
        <f t="shared" si="186"/>
        <v>95.28</v>
      </c>
      <c r="O347" s="55">
        <v>395.5</v>
      </c>
      <c r="P347" s="93">
        <f t="shared" si="187"/>
        <v>2876.47</v>
      </c>
    </row>
    <row r="348" spans="1:16" s="5" customFormat="1" x14ac:dyDescent="0.2">
      <c r="A348" s="54">
        <v>17746</v>
      </c>
      <c r="B348" s="81"/>
      <c r="C348" s="81"/>
      <c r="D348" s="82"/>
      <c r="E348" s="82"/>
      <c r="F348" s="56">
        <f t="shared" si="154"/>
        <v>12.65</v>
      </c>
      <c r="G348" s="56">
        <f t="shared" si="155"/>
        <v>15.49</v>
      </c>
      <c r="H348" s="57">
        <f t="shared" si="180"/>
        <v>17.8</v>
      </c>
      <c r="I348" s="57">
        <f t="shared" si="181"/>
        <v>21.85</v>
      </c>
      <c r="J348" s="57">
        <f t="shared" si="182"/>
        <v>29.55</v>
      </c>
      <c r="K348" s="57">
        <f t="shared" si="183"/>
        <v>45.5</v>
      </c>
      <c r="L348" s="57">
        <f t="shared" si="184"/>
        <v>62.35</v>
      </c>
      <c r="M348" s="57">
        <f t="shared" si="185"/>
        <v>74.13</v>
      </c>
      <c r="N348" s="57">
        <f t="shared" si="186"/>
        <v>96.31</v>
      </c>
      <c r="O348" s="55">
        <v>399.8</v>
      </c>
      <c r="P348" s="93">
        <f t="shared" si="187"/>
        <v>2907.75</v>
      </c>
    </row>
    <row r="349" spans="1:16" s="5" customFormat="1" x14ac:dyDescent="0.2">
      <c r="A349" s="54">
        <v>17777</v>
      </c>
      <c r="B349" s="81"/>
      <c r="C349" s="81"/>
      <c r="D349" s="82"/>
      <c r="E349" s="82"/>
      <c r="F349" s="56">
        <f t="shared" si="154"/>
        <v>12.75</v>
      </c>
      <c r="G349" s="56">
        <f t="shared" si="155"/>
        <v>15.6</v>
      </c>
      <c r="H349" s="57">
        <f t="shared" si="180"/>
        <v>17.93</v>
      </c>
      <c r="I349" s="57">
        <f t="shared" si="181"/>
        <v>22.01</v>
      </c>
      <c r="J349" s="57">
        <f t="shared" si="182"/>
        <v>29.77</v>
      </c>
      <c r="K349" s="57">
        <f t="shared" si="183"/>
        <v>45.84</v>
      </c>
      <c r="L349" s="57">
        <f t="shared" si="184"/>
        <v>62.82</v>
      </c>
      <c r="M349" s="57">
        <f t="shared" si="185"/>
        <v>74.69</v>
      </c>
      <c r="N349" s="57">
        <f t="shared" si="186"/>
        <v>97.03</v>
      </c>
      <c r="O349" s="55">
        <v>402.8</v>
      </c>
      <c r="P349" s="93">
        <f t="shared" si="187"/>
        <v>2929.56</v>
      </c>
    </row>
    <row r="350" spans="1:16" s="5" customFormat="1" x14ac:dyDescent="0.2">
      <c r="A350" s="54">
        <v>17807</v>
      </c>
      <c r="B350" s="81"/>
      <c r="C350" s="81"/>
      <c r="D350" s="82"/>
      <c r="E350" s="82"/>
      <c r="F350" s="56">
        <f t="shared" si="154"/>
        <v>12.52</v>
      </c>
      <c r="G350" s="56">
        <f t="shared" si="155"/>
        <v>15.32</v>
      </c>
      <c r="H350" s="57">
        <f t="shared" si="180"/>
        <v>17.61</v>
      </c>
      <c r="I350" s="57">
        <f t="shared" si="181"/>
        <v>21.61</v>
      </c>
      <c r="J350" s="57">
        <f t="shared" si="182"/>
        <v>29.23</v>
      </c>
      <c r="K350" s="57">
        <f t="shared" si="183"/>
        <v>45.01</v>
      </c>
      <c r="L350" s="57">
        <f t="shared" si="184"/>
        <v>61.68</v>
      </c>
      <c r="M350" s="57">
        <f t="shared" si="185"/>
        <v>73.33</v>
      </c>
      <c r="N350" s="57">
        <f t="shared" si="186"/>
        <v>95.28</v>
      </c>
      <c r="O350" s="55">
        <v>395.5</v>
      </c>
      <c r="P350" s="93">
        <f t="shared" si="187"/>
        <v>2876.47</v>
      </c>
    </row>
    <row r="351" spans="1:16" s="5" customFormat="1" x14ac:dyDescent="0.2">
      <c r="A351" s="54">
        <v>17838</v>
      </c>
      <c r="B351" s="81"/>
      <c r="C351" s="81"/>
      <c r="D351" s="82"/>
      <c r="E351" s="82"/>
      <c r="F351" s="56">
        <f t="shared" si="154"/>
        <v>12.48</v>
      </c>
      <c r="G351" s="56">
        <f t="shared" si="155"/>
        <v>15.28</v>
      </c>
      <c r="H351" s="57">
        <f t="shared" si="180"/>
        <v>17.55</v>
      </c>
      <c r="I351" s="57">
        <f t="shared" si="181"/>
        <v>21.54</v>
      </c>
      <c r="J351" s="57">
        <f t="shared" si="182"/>
        <v>29.14</v>
      </c>
      <c r="K351" s="57">
        <f t="shared" si="183"/>
        <v>44.87</v>
      </c>
      <c r="L351" s="57">
        <f t="shared" si="184"/>
        <v>61.5</v>
      </c>
      <c r="M351" s="57">
        <f t="shared" si="185"/>
        <v>73.11</v>
      </c>
      <c r="N351" s="57">
        <f t="shared" si="186"/>
        <v>94.99</v>
      </c>
      <c r="O351" s="55">
        <v>394.3</v>
      </c>
      <c r="P351" s="93">
        <f t="shared" si="187"/>
        <v>2867.74</v>
      </c>
    </row>
    <row r="352" spans="1:16" s="5" customFormat="1" x14ac:dyDescent="0.2">
      <c r="A352" s="54">
        <v>17868</v>
      </c>
      <c r="B352" s="81"/>
      <c r="C352" s="81"/>
      <c r="D352" s="82"/>
      <c r="E352" s="82"/>
      <c r="F352" s="56">
        <f t="shared" si="154"/>
        <v>12.51</v>
      </c>
      <c r="G352" s="56">
        <f t="shared" si="155"/>
        <v>15.31</v>
      </c>
      <c r="H352" s="57">
        <f t="shared" si="180"/>
        <v>17.59</v>
      </c>
      <c r="I352" s="57">
        <f t="shared" si="181"/>
        <v>21.59</v>
      </c>
      <c r="J352" s="57">
        <f t="shared" si="182"/>
        <v>29.21</v>
      </c>
      <c r="K352" s="57">
        <f t="shared" si="183"/>
        <v>44.97</v>
      </c>
      <c r="L352" s="57">
        <f t="shared" si="184"/>
        <v>61.64</v>
      </c>
      <c r="M352" s="57">
        <f t="shared" si="185"/>
        <v>73.28</v>
      </c>
      <c r="N352" s="57">
        <f t="shared" si="186"/>
        <v>95.2</v>
      </c>
      <c r="O352" s="55">
        <v>395.2</v>
      </c>
      <c r="P352" s="93">
        <f t="shared" si="187"/>
        <v>2874.29</v>
      </c>
    </row>
    <row r="353" spans="1:16" s="5" customFormat="1" x14ac:dyDescent="0.2">
      <c r="A353" s="54">
        <v>17899</v>
      </c>
      <c r="B353" s="81"/>
      <c r="C353" s="81"/>
      <c r="D353" s="82"/>
      <c r="E353" s="82"/>
      <c r="F353" s="56">
        <f t="shared" si="154"/>
        <v>12.45</v>
      </c>
      <c r="G353" s="56">
        <f t="shared" si="155"/>
        <v>15.24</v>
      </c>
      <c r="H353" s="57">
        <f t="shared" si="180"/>
        <v>17.510000000000002</v>
      </c>
      <c r="I353" s="57">
        <f t="shared" si="181"/>
        <v>21.5</v>
      </c>
      <c r="J353" s="57">
        <f t="shared" si="182"/>
        <v>29.08</v>
      </c>
      <c r="K353" s="57">
        <f t="shared" si="183"/>
        <v>44.77</v>
      </c>
      <c r="L353" s="57">
        <f t="shared" si="184"/>
        <v>61.35</v>
      </c>
      <c r="M353" s="57">
        <f t="shared" si="185"/>
        <v>72.94</v>
      </c>
      <c r="N353" s="57">
        <f t="shared" si="186"/>
        <v>94.77</v>
      </c>
      <c r="O353" s="55">
        <v>393.4</v>
      </c>
      <c r="P353" s="93">
        <f t="shared" si="187"/>
        <v>2861.2</v>
      </c>
    </row>
    <row r="354" spans="1:16" s="5" customFormat="1" x14ac:dyDescent="0.2">
      <c r="A354" s="54">
        <v>17930</v>
      </c>
      <c r="B354" s="81"/>
      <c r="C354" s="81"/>
      <c r="D354" s="82"/>
      <c r="E354" s="82"/>
      <c r="F354" s="56">
        <f t="shared" si="154"/>
        <v>12.28</v>
      </c>
      <c r="G354" s="56">
        <f t="shared" si="155"/>
        <v>15.03</v>
      </c>
      <c r="H354" s="57">
        <f t="shared" si="180"/>
        <v>17.28</v>
      </c>
      <c r="I354" s="57">
        <f t="shared" si="181"/>
        <v>21.21</v>
      </c>
      <c r="J354" s="57">
        <f t="shared" si="182"/>
        <v>28.68</v>
      </c>
      <c r="K354" s="57">
        <f t="shared" si="183"/>
        <v>44.17</v>
      </c>
      <c r="L354" s="57">
        <f t="shared" si="184"/>
        <v>60.53</v>
      </c>
      <c r="M354" s="57">
        <f t="shared" si="185"/>
        <v>71.959999999999994</v>
      </c>
      <c r="N354" s="57">
        <f t="shared" si="186"/>
        <v>93.49</v>
      </c>
      <c r="O354" s="55">
        <v>388.1</v>
      </c>
      <c r="P354" s="93">
        <f t="shared" si="187"/>
        <v>2822.65</v>
      </c>
    </row>
    <row r="355" spans="1:16" s="5" customFormat="1" x14ac:dyDescent="0.2">
      <c r="A355" s="54">
        <v>17958</v>
      </c>
      <c r="B355" s="81"/>
      <c r="C355" s="81"/>
      <c r="D355" s="82"/>
      <c r="E355" s="82"/>
      <c r="F355" s="56">
        <f t="shared" si="154"/>
        <v>12.07</v>
      </c>
      <c r="G355" s="56">
        <f t="shared" si="155"/>
        <v>14.78</v>
      </c>
      <c r="H355" s="57">
        <f t="shared" si="180"/>
        <v>16.98</v>
      </c>
      <c r="I355" s="57">
        <f t="shared" si="181"/>
        <v>20.85</v>
      </c>
      <c r="J355" s="57">
        <f t="shared" si="182"/>
        <v>28.2</v>
      </c>
      <c r="K355" s="57">
        <f t="shared" si="183"/>
        <v>43.41</v>
      </c>
      <c r="L355" s="57">
        <f t="shared" si="184"/>
        <v>59.5</v>
      </c>
      <c r="M355" s="57">
        <f t="shared" si="185"/>
        <v>70.739999999999995</v>
      </c>
      <c r="N355" s="57">
        <f t="shared" si="186"/>
        <v>91.9</v>
      </c>
      <c r="O355" s="55">
        <v>381.5</v>
      </c>
      <c r="P355" s="93">
        <f t="shared" si="187"/>
        <v>2774.65</v>
      </c>
    </row>
    <row r="356" spans="1:16" s="5" customFormat="1" x14ac:dyDescent="0.2">
      <c r="A356" s="54">
        <v>17989</v>
      </c>
      <c r="B356" s="81"/>
      <c r="C356" s="81"/>
      <c r="D356" s="82"/>
      <c r="E356" s="82"/>
      <c r="F356" s="56">
        <f t="shared" si="154"/>
        <v>12.02</v>
      </c>
      <c r="G356" s="56">
        <f t="shared" si="155"/>
        <v>14.71</v>
      </c>
      <c r="H356" s="57">
        <f t="shared" si="180"/>
        <v>16.91</v>
      </c>
      <c r="I356" s="57">
        <f t="shared" si="181"/>
        <v>20.75</v>
      </c>
      <c r="J356" s="57">
        <f t="shared" si="182"/>
        <v>28.07</v>
      </c>
      <c r="K356" s="57">
        <f t="shared" si="183"/>
        <v>43.22</v>
      </c>
      <c r="L356" s="57">
        <f t="shared" si="184"/>
        <v>59.23</v>
      </c>
      <c r="M356" s="57">
        <f t="shared" si="185"/>
        <v>70.42</v>
      </c>
      <c r="N356" s="57">
        <f t="shared" si="186"/>
        <v>91.49</v>
      </c>
      <c r="O356" s="55">
        <v>379.8</v>
      </c>
      <c r="P356" s="93">
        <f t="shared" si="187"/>
        <v>2762.29</v>
      </c>
    </row>
    <row r="357" spans="1:16" s="5" customFormat="1" x14ac:dyDescent="0.2">
      <c r="A357" s="54">
        <v>18019</v>
      </c>
      <c r="B357" s="81"/>
      <c r="C357" s="81"/>
      <c r="D357" s="82"/>
      <c r="E357" s="82"/>
      <c r="F357" s="56">
        <f t="shared" si="154"/>
        <v>11.99</v>
      </c>
      <c r="G357" s="56">
        <f t="shared" si="155"/>
        <v>14.67</v>
      </c>
      <c r="H357" s="57">
        <f t="shared" si="180"/>
        <v>16.86</v>
      </c>
      <c r="I357" s="57">
        <f t="shared" si="181"/>
        <v>20.69</v>
      </c>
      <c r="J357" s="57">
        <f t="shared" si="182"/>
        <v>27.99</v>
      </c>
      <c r="K357" s="57">
        <f t="shared" si="183"/>
        <v>43.1</v>
      </c>
      <c r="L357" s="57">
        <f t="shared" si="184"/>
        <v>59.06</v>
      </c>
      <c r="M357" s="57">
        <f t="shared" si="185"/>
        <v>70.22</v>
      </c>
      <c r="N357" s="57">
        <f t="shared" si="186"/>
        <v>91.23</v>
      </c>
      <c r="O357" s="55">
        <v>378.7</v>
      </c>
      <c r="P357" s="93">
        <f t="shared" si="187"/>
        <v>2754.29</v>
      </c>
    </row>
    <row r="358" spans="1:16" s="5" customFormat="1" x14ac:dyDescent="0.2">
      <c r="A358" s="54">
        <v>18050</v>
      </c>
      <c r="B358" s="81"/>
      <c r="C358" s="81"/>
      <c r="D358" s="82"/>
      <c r="E358" s="82"/>
      <c r="F358" s="56">
        <f t="shared" si="154"/>
        <v>12.06</v>
      </c>
      <c r="G358" s="56">
        <f t="shared" si="155"/>
        <v>14.76</v>
      </c>
      <c r="H358" s="57">
        <f t="shared" si="180"/>
        <v>16.96</v>
      </c>
      <c r="I358" s="57">
        <f t="shared" si="181"/>
        <v>20.82</v>
      </c>
      <c r="J358" s="57">
        <f t="shared" si="182"/>
        <v>28.16</v>
      </c>
      <c r="K358" s="57">
        <f t="shared" si="183"/>
        <v>43.36</v>
      </c>
      <c r="L358" s="57">
        <f t="shared" si="184"/>
        <v>59.42</v>
      </c>
      <c r="M358" s="57">
        <f t="shared" si="185"/>
        <v>70.650000000000006</v>
      </c>
      <c r="N358" s="57">
        <f t="shared" si="186"/>
        <v>91.78</v>
      </c>
      <c r="O358" s="55">
        <v>381</v>
      </c>
      <c r="P358" s="93">
        <f t="shared" si="187"/>
        <v>2771.01</v>
      </c>
    </row>
    <row r="359" spans="1:16" s="5" customFormat="1" x14ac:dyDescent="0.2">
      <c r="A359" s="54">
        <v>18080</v>
      </c>
      <c r="B359" s="81"/>
      <c r="C359" s="81"/>
      <c r="D359" s="82"/>
      <c r="E359" s="82"/>
      <c r="F359" s="56">
        <f t="shared" si="154"/>
        <v>11.99</v>
      </c>
      <c r="G359" s="56">
        <f t="shared" si="155"/>
        <v>14.67</v>
      </c>
      <c r="H359" s="57">
        <f t="shared" si="180"/>
        <v>16.86</v>
      </c>
      <c r="I359" s="57">
        <f t="shared" si="181"/>
        <v>20.7</v>
      </c>
      <c r="J359" s="57">
        <f t="shared" si="182"/>
        <v>28</v>
      </c>
      <c r="K359" s="57">
        <f t="shared" si="183"/>
        <v>43.11</v>
      </c>
      <c r="L359" s="57">
        <f t="shared" si="184"/>
        <v>59.08</v>
      </c>
      <c r="M359" s="57">
        <f t="shared" si="185"/>
        <v>70.239999999999995</v>
      </c>
      <c r="N359" s="57">
        <f t="shared" si="186"/>
        <v>91.25</v>
      </c>
      <c r="O359" s="55">
        <v>378.8</v>
      </c>
      <c r="P359" s="93">
        <f t="shared" si="187"/>
        <v>2755.01</v>
      </c>
    </row>
    <row r="360" spans="1:16" s="5" customFormat="1" x14ac:dyDescent="0.2">
      <c r="A360" s="54">
        <v>18111</v>
      </c>
      <c r="B360" s="81"/>
      <c r="C360" s="81"/>
      <c r="D360" s="82"/>
      <c r="E360" s="82"/>
      <c r="F360" s="56">
        <f t="shared" si="154"/>
        <v>11.97</v>
      </c>
      <c r="G360" s="56">
        <f t="shared" si="155"/>
        <v>14.66</v>
      </c>
      <c r="H360" s="57">
        <f t="shared" si="180"/>
        <v>16.84</v>
      </c>
      <c r="I360" s="57">
        <f t="shared" si="181"/>
        <v>20.67</v>
      </c>
      <c r="J360" s="57">
        <f t="shared" si="182"/>
        <v>27.96</v>
      </c>
      <c r="K360" s="57">
        <f t="shared" si="183"/>
        <v>43.05</v>
      </c>
      <c r="L360" s="57">
        <f t="shared" si="184"/>
        <v>59</v>
      </c>
      <c r="M360" s="57">
        <f t="shared" si="185"/>
        <v>70.14</v>
      </c>
      <c r="N360" s="57">
        <f t="shared" si="186"/>
        <v>91.13</v>
      </c>
      <c r="O360" s="55">
        <v>378.3</v>
      </c>
      <c r="P360" s="93">
        <f t="shared" si="187"/>
        <v>2751.38</v>
      </c>
    </row>
    <row r="361" spans="1:16" s="5" customFormat="1" x14ac:dyDescent="0.2">
      <c r="A361" s="54">
        <v>18142</v>
      </c>
      <c r="B361" s="81"/>
      <c r="C361" s="81"/>
      <c r="D361" s="82"/>
      <c r="E361" s="82"/>
      <c r="F361" s="56">
        <f t="shared" si="154"/>
        <v>11.99</v>
      </c>
      <c r="G361" s="56">
        <f t="shared" si="155"/>
        <v>14.68</v>
      </c>
      <c r="H361" s="57">
        <f t="shared" si="180"/>
        <v>16.87</v>
      </c>
      <c r="I361" s="57">
        <f t="shared" si="181"/>
        <v>20.7</v>
      </c>
      <c r="J361" s="57">
        <f t="shared" si="182"/>
        <v>28</v>
      </c>
      <c r="K361" s="57">
        <f t="shared" si="183"/>
        <v>43.12</v>
      </c>
      <c r="L361" s="57">
        <f t="shared" si="184"/>
        <v>59.09</v>
      </c>
      <c r="M361" s="57">
        <f t="shared" si="185"/>
        <v>70.260000000000005</v>
      </c>
      <c r="N361" s="57">
        <f t="shared" si="186"/>
        <v>91.28</v>
      </c>
      <c r="O361" s="55">
        <v>378.9</v>
      </c>
      <c r="P361" s="93">
        <f t="shared" si="187"/>
        <v>2755.74</v>
      </c>
    </row>
    <row r="362" spans="1:16" s="5" customFormat="1" x14ac:dyDescent="0.2">
      <c r="A362" s="54">
        <v>18172</v>
      </c>
      <c r="B362" s="81"/>
      <c r="C362" s="81"/>
      <c r="D362" s="82"/>
      <c r="E362" s="82"/>
      <c r="F362" s="56">
        <f t="shared" ref="F362:F425" si="188">O362*0.03165</f>
        <v>11.91</v>
      </c>
      <c r="G362" s="56">
        <f t="shared" ref="G362:G425" si="189">O362*0.03874</f>
        <v>14.57</v>
      </c>
      <c r="H362" s="57">
        <f t="shared" ref="H362:H377" si="190">O362*0.04452</f>
        <v>16.75</v>
      </c>
      <c r="I362" s="57">
        <f t="shared" ref="I362:I377" si="191">O362*0.05464</f>
        <v>20.56</v>
      </c>
      <c r="J362" s="57">
        <f t="shared" ref="J362:J377" si="192">O362*0.07391</f>
        <v>27.8</v>
      </c>
      <c r="K362" s="57">
        <f t="shared" ref="K362:K377" si="193">O362*0.1138</f>
        <v>42.81</v>
      </c>
      <c r="L362" s="57">
        <f t="shared" ref="L362:L377" si="194">O362*0.15596</f>
        <v>58.67</v>
      </c>
      <c r="M362" s="57">
        <f t="shared" ref="M362:M377" si="195">O362*0.18542</f>
        <v>69.760000000000005</v>
      </c>
      <c r="N362" s="57">
        <f t="shared" ref="N362:N377" si="196">O362*0.2409</f>
        <v>90.63</v>
      </c>
      <c r="O362" s="55">
        <v>376.2</v>
      </c>
      <c r="P362" s="93">
        <f t="shared" ref="P362:P377" si="197">O362*7.273</f>
        <v>2736.1</v>
      </c>
    </row>
    <row r="363" spans="1:16" s="5" customFormat="1" x14ac:dyDescent="0.2">
      <c r="A363" s="54">
        <v>18203</v>
      </c>
      <c r="B363" s="81"/>
      <c r="C363" s="81"/>
      <c r="D363" s="82"/>
      <c r="E363" s="82"/>
      <c r="F363" s="56">
        <f t="shared" si="188"/>
        <v>11.92</v>
      </c>
      <c r="G363" s="56">
        <f t="shared" si="189"/>
        <v>14.59</v>
      </c>
      <c r="H363" s="57">
        <f t="shared" si="190"/>
        <v>16.77</v>
      </c>
      <c r="I363" s="57">
        <f t="shared" si="191"/>
        <v>20.58</v>
      </c>
      <c r="J363" s="57">
        <f t="shared" si="192"/>
        <v>27.83</v>
      </c>
      <c r="K363" s="57">
        <f t="shared" si="193"/>
        <v>42.86</v>
      </c>
      <c r="L363" s="57">
        <f t="shared" si="194"/>
        <v>58.73</v>
      </c>
      <c r="M363" s="57">
        <f t="shared" si="195"/>
        <v>69.83</v>
      </c>
      <c r="N363" s="57">
        <f t="shared" si="196"/>
        <v>90.72</v>
      </c>
      <c r="O363" s="55">
        <v>376.6</v>
      </c>
      <c r="P363" s="93">
        <f t="shared" si="197"/>
        <v>2739.01</v>
      </c>
    </row>
    <row r="364" spans="1:16" s="5" customFormat="1" x14ac:dyDescent="0.2">
      <c r="A364" s="54">
        <v>18233</v>
      </c>
      <c r="B364" s="81"/>
      <c r="C364" s="81"/>
      <c r="D364" s="82"/>
      <c r="E364" s="82"/>
      <c r="F364" s="56">
        <f t="shared" si="188"/>
        <v>11.88</v>
      </c>
      <c r="G364" s="56">
        <f t="shared" si="189"/>
        <v>14.54</v>
      </c>
      <c r="H364" s="57">
        <f t="shared" si="190"/>
        <v>16.71</v>
      </c>
      <c r="I364" s="57">
        <f t="shared" si="191"/>
        <v>20.51</v>
      </c>
      <c r="J364" s="57">
        <f t="shared" si="192"/>
        <v>27.75</v>
      </c>
      <c r="K364" s="57">
        <f t="shared" si="193"/>
        <v>42.72</v>
      </c>
      <c r="L364" s="57">
        <f t="shared" si="194"/>
        <v>58.55</v>
      </c>
      <c r="M364" s="57">
        <f t="shared" si="195"/>
        <v>69.61</v>
      </c>
      <c r="N364" s="57">
        <f t="shared" si="196"/>
        <v>90.43</v>
      </c>
      <c r="O364" s="55">
        <v>375.4</v>
      </c>
      <c r="P364" s="93">
        <f t="shared" si="197"/>
        <v>2730.28</v>
      </c>
    </row>
    <row r="365" spans="1:16" s="5" customFormat="1" x14ac:dyDescent="0.2">
      <c r="A365" s="54">
        <v>18264</v>
      </c>
      <c r="B365" s="81"/>
      <c r="C365" s="81"/>
      <c r="D365" s="82"/>
      <c r="E365" s="82"/>
      <c r="F365" s="56">
        <f t="shared" si="188"/>
        <v>11.81</v>
      </c>
      <c r="G365" s="56">
        <f t="shared" si="189"/>
        <v>14.46</v>
      </c>
      <c r="H365" s="57">
        <f t="shared" si="190"/>
        <v>16.61</v>
      </c>
      <c r="I365" s="57">
        <f t="shared" si="191"/>
        <v>20.39</v>
      </c>
      <c r="J365" s="57">
        <f t="shared" si="192"/>
        <v>27.58</v>
      </c>
      <c r="K365" s="57">
        <f t="shared" si="193"/>
        <v>42.47</v>
      </c>
      <c r="L365" s="57">
        <f t="shared" si="194"/>
        <v>58.2</v>
      </c>
      <c r="M365" s="57">
        <f t="shared" si="195"/>
        <v>69.2</v>
      </c>
      <c r="N365" s="57">
        <f t="shared" si="196"/>
        <v>89.9</v>
      </c>
      <c r="O365" s="55">
        <v>373.2</v>
      </c>
      <c r="P365" s="93">
        <f t="shared" si="197"/>
        <v>2714.28</v>
      </c>
    </row>
    <row r="366" spans="1:16" s="5" customFormat="1" x14ac:dyDescent="0.2">
      <c r="A366" s="54">
        <v>18295</v>
      </c>
      <c r="B366" s="81"/>
      <c r="C366" s="81"/>
      <c r="D366" s="82"/>
      <c r="E366" s="82"/>
      <c r="F366" s="56">
        <f t="shared" si="188"/>
        <v>11.81</v>
      </c>
      <c r="G366" s="56">
        <f t="shared" si="189"/>
        <v>14.45</v>
      </c>
      <c r="H366" s="57">
        <f t="shared" si="190"/>
        <v>16.61</v>
      </c>
      <c r="I366" s="57">
        <f t="shared" si="191"/>
        <v>20.38</v>
      </c>
      <c r="J366" s="57">
        <f t="shared" si="192"/>
        <v>27.57</v>
      </c>
      <c r="K366" s="57">
        <f t="shared" si="193"/>
        <v>42.45</v>
      </c>
      <c r="L366" s="57">
        <f t="shared" si="194"/>
        <v>58.17</v>
      </c>
      <c r="M366" s="57">
        <f t="shared" si="195"/>
        <v>69.16</v>
      </c>
      <c r="N366" s="57">
        <f t="shared" si="196"/>
        <v>89.86</v>
      </c>
      <c r="O366" s="55">
        <v>373</v>
      </c>
      <c r="P366" s="93">
        <f t="shared" si="197"/>
        <v>2712.83</v>
      </c>
    </row>
    <row r="367" spans="1:16" s="5" customFormat="1" x14ac:dyDescent="0.2">
      <c r="A367" s="54">
        <v>18323</v>
      </c>
      <c r="B367" s="81"/>
      <c r="C367" s="81"/>
      <c r="D367" s="82"/>
      <c r="E367" s="82"/>
      <c r="F367" s="56">
        <f t="shared" si="188"/>
        <v>11.73</v>
      </c>
      <c r="G367" s="56">
        <f t="shared" si="189"/>
        <v>14.36</v>
      </c>
      <c r="H367" s="57">
        <f t="shared" si="190"/>
        <v>16.5</v>
      </c>
      <c r="I367" s="57">
        <f t="shared" si="191"/>
        <v>20.25</v>
      </c>
      <c r="J367" s="57">
        <f t="shared" si="192"/>
        <v>27.39</v>
      </c>
      <c r="K367" s="57">
        <f t="shared" si="193"/>
        <v>42.17</v>
      </c>
      <c r="L367" s="57">
        <f t="shared" si="194"/>
        <v>57.8</v>
      </c>
      <c r="M367" s="57">
        <f t="shared" si="195"/>
        <v>68.72</v>
      </c>
      <c r="N367" s="57">
        <f t="shared" si="196"/>
        <v>89.28</v>
      </c>
      <c r="O367" s="55">
        <v>370.6</v>
      </c>
      <c r="P367" s="93">
        <f t="shared" si="197"/>
        <v>2695.37</v>
      </c>
    </row>
    <row r="368" spans="1:16" s="5" customFormat="1" x14ac:dyDescent="0.2">
      <c r="A368" s="54">
        <v>18354</v>
      </c>
      <c r="B368" s="81"/>
      <c r="C368" s="81"/>
      <c r="D368" s="82"/>
      <c r="E368" s="82"/>
      <c r="F368" s="56">
        <f t="shared" si="188"/>
        <v>11.7</v>
      </c>
      <c r="G368" s="56">
        <f t="shared" si="189"/>
        <v>14.32</v>
      </c>
      <c r="H368" s="57">
        <f t="shared" si="190"/>
        <v>16.46</v>
      </c>
      <c r="I368" s="57">
        <f t="shared" si="191"/>
        <v>20.2</v>
      </c>
      <c r="J368" s="57">
        <f t="shared" si="192"/>
        <v>27.32</v>
      </c>
      <c r="K368" s="57">
        <f t="shared" si="193"/>
        <v>42.07</v>
      </c>
      <c r="L368" s="57">
        <f t="shared" si="194"/>
        <v>57.66</v>
      </c>
      <c r="M368" s="57">
        <f t="shared" si="195"/>
        <v>68.55</v>
      </c>
      <c r="N368" s="57">
        <f t="shared" si="196"/>
        <v>89.06</v>
      </c>
      <c r="O368" s="55">
        <v>369.7</v>
      </c>
      <c r="P368" s="93">
        <f t="shared" si="197"/>
        <v>2688.83</v>
      </c>
    </row>
    <row r="369" spans="1:16" s="5" customFormat="1" x14ac:dyDescent="0.2">
      <c r="A369" s="54">
        <v>18384</v>
      </c>
      <c r="B369" s="81"/>
      <c r="C369" s="81"/>
      <c r="D369" s="82"/>
      <c r="E369" s="82"/>
      <c r="F369" s="56">
        <f t="shared" si="188"/>
        <v>11.71</v>
      </c>
      <c r="G369" s="56">
        <f t="shared" si="189"/>
        <v>14.33</v>
      </c>
      <c r="H369" s="57">
        <f t="shared" si="190"/>
        <v>16.47</v>
      </c>
      <c r="I369" s="57">
        <f t="shared" si="191"/>
        <v>20.22</v>
      </c>
      <c r="J369" s="57">
        <f t="shared" si="192"/>
        <v>27.35</v>
      </c>
      <c r="K369" s="57">
        <f t="shared" si="193"/>
        <v>42.11</v>
      </c>
      <c r="L369" s="57">
        <f t="shared" si="194"/>
        <v>57.71</v>
      </c>
      <c r="M369" s="57">
        <f t="shared" si="195"/>
        <v>68.61</v>
      </c>
      <c r="N369" s="57">
        <f t="shared" si="196"/>
        <v>89.13</v>
      </c>
      <c r="O369" s="55">
        <v>370</v>
      </c>
      <c r="P369" s="93">
        <f t="shared" si="197"/>
        <v>2691.01</v>
      </c>
    </row>
    <row r="370" spans="1:16" s="5" customFormat="1" x14ac:dyDescent="0.2">
      <c r="A370" s="54">
        <v>18415</v>
      </c>
      <c r="B370" s="81"/>
      <c r="C370" s="81"/>
      <c r="D370" s="82"/>
      <c r="E370" s="82"/>
      <c r="F370" s="56">
        <f t="shared" si="188"/>
        <v>11.65</v>
      </c>
      <c r="G370" s="56">
        <f t="shared" si="189"/>
        <v>14.26</v>
      </c>
      <c r="H370" s="57">
        <f t="shared" si="190"/>
        <v>16.38</v>
      </c>
      <c r="I370" s="57">
        <f t="shared" si="191"/>
        <v>20.11</v>
      </c>
      <c r="J370" s="57">
        <f t="shared" si="192"/>
        <v>27.2</v>
      </c>
      <c r="K370" s="57">
        <f t="shared" si="193"/>
        <v>41.88</v>
      </c>
      <c r="L370" s="57">
        <f t="shared" si="194"/>
        <v>57.39</v>
      </c>
      <c r="M370" s="57">
        <f t="shared" si="195"/>
        <v>68.23</v>
      </c>
      <c r="N370" s="57">
        <f t="shared" si="196"/>
        <v>88.65</v>
      </c>
      <c r="O370" s="55">
        <v>368</v>
      </c>
      <c r="P370" s="93">
        <f t="shared" si="197"/>
        <v>2676.46</v>
      </c>
    </row>
    <row r="371" spans="1:16" s="5" customFormat="1" x14ac:dyDescent="0.2">
      <c r="A371" s="54">
        <v>18445</v>
      </c>
      <c r="B371" s="81"/>
      <c r="C371" s="81"/>
      <c r="D371" s="82"/>
      <c r="E371" s="82"/>
      <c r="F371" s="56">
        <f t="shared" si="188"/>
        <v>11.67</v>
      </c>
      <c r="G371" s="56">
        <f t="shared" si="189"/>
        <v>14.29</v>
      </c>
      <c r="H371" s="57">
        <f t="shared" si="190"/>
        <v>16.420000000000002</v>
      </c>
      <c r="I371" s="57">
        <f t="shared" si="191"/>
        <v>20.149999999999999</v>
      </c>
      <c r="J371" s="57">
        <f t="shared" si="192"/>
        <v>27.26</v>
      </c>
      <c r="K371" s="57">
        <f t="shared" si="193"/>
        <v>41.97</v>
      </c>
      <c r="L371" s="57">
        <f t="shared" si="194"/>
        <v>57.52</v>
      </c>
      <c r="M371" s="57">
        <f t="shared" si="195"/>
        <v>68.38</v>
      </c>
      <c r="N371" s="57">
        <f t="shared" si="196"/>
        <v>88.84</v>
      </c>
      <c r="O371" s="55">
        <v>368.8</v>
      </c>
      <c r="P371" s="93">
        <f t="shared" si="197"/>
        <v>2682.28</v>
      </c>
    </row>
    <row r="372" spans="1:16" s="5" customFormat="1" x14ac:dyDescent="0.2">
      <c r="A372" s="54">
        <v>18476</v>
      </c>
      <c r="B372" s="81"/>
      <c r="C372" s="81"/>
      <c r="D372" s="82"/>
      <c r="E372" s="82"/>
      <c r="F372" s="56">
        <f t="shared" si="188"/>
        <v>11.9</v>
      </c>
      <c r="G372" s="56">
        <f t="shared" si="189"/>
        <v>14.57</v>
      </c>
      <c r="H372" s="57">
        <f t="shared" si="190"/>
        <v>16.739999999999998</v>
      </c>
      <c r="I372" s="57">
        <f t="shared" si="191"/>
        <v>20.55</v>
      </c>
      <c r="J372" s="57">
        <f t="shared" si="192"/>
        <v>27.8</v>
      </c>
      <c r="K372" s="57">
        <f t="shared" si="193"/>
        <v>42.8</v>
      </c>
      <c r="L372" s="57">
        <f t="shared" si="194"/>
        <v>58.66</v>
      </c>
      <c r="M372" s="57">
        <f t="shared" si="195"/>
        <v>69.739999999999995</v>
      </c>
      <c r="N372" s="57">
        <f t="shared" si="196"/>
        <v>90.6</v>
      </c>
      <c r="O372" s="55">
        <v>376.1</v>
      </c>
      <c r="P372" s="93">
        <f t="shared" si="197"/>
        <v>2735.38</v>
      </c>
    </row>
    <row r="373" spans="1:16" s="5" customFormat="1" x14ac:dyDescent="0.2">
      <c r="A373" s="54">
        <v>18507</v>
      </c>
      <c r="B373" s="81"/>
      <c r="C373" s="81"/>
      <c r="D373" s="82"/>
      <c r="E373" s="82"/>
      <c r="F373" s="56">
        <f t="shared" si="188"/>
        <v>12.39</v>
      </c>
      <c r="G373" s="56">
        <f t="shared" si="189"/>
        <v>15.17</v>
      </c>
      <c r="H373" s="57">
        <f t="shared" si="190"/>
        <v>17.43</v>
      </c>
      <c r="I373" s="57">
        <f t="shared" si="191"/>
        <v>21.4</v>
      </c>
      <c r="J373" s="57">
        <f t="shared" si="192"/>
        <v>28.94</v>
      </c>
      <c r="K373" s="57">
        <f t="shared" si="193"/>
        <v>44.56</v>
      </c>
      <c r="L373" s="57">
        <f t="shared" si="194"/>
        <v>61.07</v>
      </c>
      <c r="M373" s="57">
        <f t="shared" si="195"/>
        <v>72.61</v>
      </c>
      <c r="N373" s="57">
        <f t="shared" si="196"/>
        <v>94.34</v>
      </c>
      <c r="O373" s="55">
        <v>391.6</v>
      </c>
      <c r="P373" s="93">
        <f t="shared" si="197"/>
        <v>2848.11</v>
      </c>
    </row>
    <row r="374" spans="1:16" s="5" customFormat="1" x14ac:dyDescent="0.2">
      <c r="A374" s="54">
        <v>18537</v>
      </c>
      <c r="B374" s="81"/>
      <c r="C374" s="81"/>
      <c r="D374" s="82"/>
      <c r="E374" s="82"/>
      <c r="F374" s="56">
        <f t="shared" si="188"/>
        <v>12.49</v>
      </c>
      <c r="G374" s="56">
        <f t="shared" si="189"/>
        <v>15.29</v>
      </c>
      <c r="H374" s="57">
        <f t="shared" si="190"/>
        <v>17.57</v>
      </c>
      <c r="I374" s="57">
        <f t="shared" si="191"/>
        <v>21.57</v>
      </c>
      <c r="J374" s="57">
        <f t="shared" si="192"/>
        <v>29.17</v>
      </c>
      <c r="K374" s="57">
        <f t="shared" si="193"/>
        <v>44.92</v>
      </c>
      <c r="L374" s="57">
        <f t="shared" si="194"/>
        <v>61.56</v>
      </c>
      <c r="M374" s="57">
        <f t="shared" si="195"/>
        <v>73.19</v>
      </c>
      <c r="N374" s="57">
        <f t="shared" si="196"/>
        <v>95.08</v>
      </c>
      <c r="O374" s="55">
        <v>394.7</v>
      </c>
      <c r="P374" s="93">
        <f t="shared" si="197"/>
        <v>2870.65</v>
      </c>
    </row>
    <row r="375" spans="1:16" s="5" customFormat="1" x14ac:dyDescent="0.2">
      <c r="A375" s="54">
        <v>18568</v>
      </c>
      <c r="B375" s="81"/>
      <c r="C375" s="81"/>
      <c r="D375" s="82"/>
      <c r="E375" s="82"/>
      <c r="F375" s="56">
        <f t="shared" si="188"/>
        <v>12.29</v>
      </c>
      <c r="G375" s="56">
        <f t="shared" si="189"/>
        <v>15.05</v>
      </c>
      <c r="H375" s="57">
        <f t="shared" si="190"/>
        <v>17.29</v>
      </c>
      <c r="I375" s="57">
        <f t="shared" si="191"/>
        <v>21.22</v>
      </c>
      <c r="J375" s="57">
        <f t="shared" si="192"/>
        <v>28.71</v>
      </c>
      <c r="K375" s="57">
        <f t="shared" si="193"/>
        <v>44.2</v>
      </c>
      <c r="L375" s="57">
        <f t="shared" si="194"/>
        <v>60.57</v>
      </c>
      <c r="M375" s="57">
        <f t="shared" si="195"/>
        <v>72.02</v>
      </c>
      <c r="N375" s="57">
        <f t="shared" si="196"/>
        <v>93.57</v>
      </c>
      <c r="O375" s="55">
        <v>388.4</v>
      </c>
      <c r="P375" s="93">
        <f t="shared" si="197"/>
        <v>2824.83</v>
      </c>
    </row>
    <row r="376" spans="1:16" s="5" customFormat="1" x14ac:dyDescent="0.2">
      <c r="A376" s="54">
        <v>18598</v>
      </c>
      <c r="B376" s="81"/>
      <c r="C376" s="81"/>
      <c r="D376" s="82"/>
      <c r="E376" s="82"/>
      <c r="F376" s="56">
        <f t="shared" si="188"/>
        <v>12.15</v>
      </c>
      <c r="G376" s="56">
        <f t="shared" si="189"/>
        <v>14.87</v>
      </c>
      <c r="H376" s="57">
        <f t="shared" si="190"/>
        <v>17.09</v>
      </c>
      <c r="I376" s="57">
        <f t="shared" si="191"/>
        <v>20.97</v>
      </c>
      <c r="J376" s="57">
        <f t="shared" si="192"/>
        <v>28.37</v>
      </c>
      <c r="K376" s="57">
        <f t="shared" si="193"/>
        <v>43.68</v>
      </c>
      <c r="L376" s="57">
        <f t="shared" si="194"/>
        <v>59.86</v>
      </c>
      <c r="M376" s="57">
        <f t="shared" si="195"/>
        <v>71.16</v>
      </c>
      <c r="N376" s="57">
        <f t="shared" si="196"/>
        <v>92.46</v>
      </c>
      <c r="O376" s="55">
        <v>383.8</v>
      </c>
      <c r="P376" s="93">
        <f t="shared" si="197"/>
        <v>2791.38</v>
      </c>
    </row>
    <row r="377" spans="1:16" s="5" customFormat="1" x14ac:dyDescent="0.2">
      <c r="A377" s="54">
        <v>18629</v>
      </c>
      <c r="B377" s="81"/>
      <c r="C377" s="81"/>
      <c r="D377" s="82"/>
      <c r="E377" s="82"/>
      <c r="F377" s="56">
        <f t="shared" si="188"/>
        <v>12.3</v>
      </c>
      <c r="G377" s="56">
        <f t="shared" si="189"/>
        <v>15.05</v>
      </c>
      <c r="H377" s="57">
        <f t="shared" si="190"/>
        <v>17.3</v>
      </c>
      <c r="I377" s="57">
        <f t="shared" si="191"/>
        <v>21.23</v>
      </c>
      <c r="J377" s="57">
        <f t="shared" si="192"/>
        <v>28.72</v>
      </c>
      <c r="K377" s="57">
        <f t="shared" si="193"/>
        <v>44.22</v>
      </c>
      <c r="L377" s="57">
        <f t="shared" si="194"/>
        <v>60.61</v>
      </c>
      <c r="M377" s="57">
        <f t="shared" si="195"/>
        <v>72.05</v>
      </c>
      <c r="N377" s="57">
        <f t="shared" si="196"/>
        <v>93.61</v>
      </c>
      <c r="O377" s="55">
        <v>388.6</v>
      </c>
      <c r="P377" s="93">
        <f t="shared" si="197"/>
        <v>2826.29</v>
      </c>
    </row>
    <row r="378" spans="1:16" s="5" customFormat="1" x14ac:dyDescent="0.2">
      <c r="A378" s="54">
        <v>18660</v>
      </c>
      <c r="B378" s="81"/>
      <c r="C378" s="81"/>
      <c r="D378" s="82"/>
      <c r="E378" s="82"/>
      <c r="F378" s="56">
        <f t="shared" si="188"/>
        <v>12.62</v>
      </c>
      <c r="G378" s="56">
        <f t="shared" si="189"/>
        <v>15.45</v>
      </c>
      <c r="H378" s="57">
        <f t="shared" ref="H378:H393" si="198">O378*0.04452</f>
        <v>17.75</v>
      </c>
      <c r="I378" s="57">
        <f t="shared" ref="I378:I393" si="199">O378*0.05464</f>
        <v>21.78</v>
      </c>
      <c r="J378" s="57">
        <f t="shared" ref="J378:J393" si="200">O378*0.07391</f>
        <v>29.47</v>
      </c>
      <c r="K378" s="57">
        <f t="shared" ref="K378:K393" si="201">O378*0.1138</f>
        <v>45.37</v>
      </c>
      <c r="L378" s="57">
        <f t="shared" ref="L378:L393" si="202">O378*0.15596</f>
        <v>62.18</v>
      </c>
      <c r="M378" s="57">
        <f t="shared" ref="M378:M393" si="203">O378*0.18542</f>
        <v>73.930000000000007</v>
      </c>
      <c r="N378" s="57">
        <f t="shared" ref="N378:N393" si="204">O378*0.2409</f>
        <v>96.05</v>
      </c>
      <c r="O378" s="55">
        <v>398.7</v>
      </c>
      <c r="P378" s="93">
        <f t="shared" ref="P378:P393" si="205">O378*7.273</f>
        <v>2899.75</v>
      </c>
    </row>
    <row r="379" spans="1:16" s="5" customFormat="1" x14ac:dyDescent="0.2">
      <c r="A379" s="54">
        <v>18688</v>
      </c>
      <c r="B379" s="81"/>
      <c r="C379" s="81"/>
      <c r="D379" s="82"/>
      <c r="E379" s="82"/>
      <c r="F379" s="56">
        <f t="shared" si="188"/>
        <v>12.99</v>
      </c>
      <c r="G379" s="56">
        <f t="shared" si="189"/>
        <v>15.9</v>
      </c>
      <c r="H379" s="57">
        <f t="shared" si="198"/>
        <v>18.27</v>
      </c>
      <c r="I379" s="57">
        <f t="shared" si="199"/>
        <v>22.42</v>
      </c>
      <c r="J379" s="57">
        <f t="shared" si="200"/>
        <v>30.33</v>
      </c>
      <c r="K379" s="57">
        <f t="shared" si="201"/>
        <v>46.7</v>
      </c>
      <c r="L379" s="57">
        <f t="shared" si="202"/>
        <v>64.010000000000005</v>
      </c>
      <c r="M379" s="57">
        <f t="shared" si="203"/>
        <v>76.099999999999994</v>
      </c>
      <c r="N379" s="57">
        <f t="shared" si="204"/>
        <v>98.87</v>
      </c>
      <c r="O379" s="55">
        <v>410.4</v>
      </c>
      <c r="P379" s="93">
        <f t="shared" si="205"/>
        <v>2984.84</v>
      </c>
    </row>
    <row r="380" spans="1:16" s="5" customFormat="1" x14ac:dyDescent="0.2">
      <c r="A380" s="54">
        <v>18719</v>
      </c>
      <c r="B380" s="81"/>
      <c r="C380" s="81"/>
      <c r="D380" s="82"/>
      <c r="E380" s="82"/>
      <c r="F380" s="56">
        <f t="shared" si="188"/>
        <v>13.09</v>
      </c>
      <c r="G380" s="56">
        <f t="shared" si="189"/>
        <v>16.02</v>
      </c>
      <c r="H380" s="57">
        <f t="shared" si="198"/>
        <v>18.41</v>
      </c>
      <c r="I380" s="57">
        <f t="shared" si="199"/>
        <v>22.59</v>
      </c>
      <c r="J380" s="57">
        <f t="shared" si="200"/>
        <v>30.56</v>
      </c>
      <c r="K380" s="57">
        <f t="shared" si="201"/>
        <v>47.06</v>
      </c>
      <c r="L380" s="57">
        <f t="shared" si="202"/>
        <v>64.489999999999995</v>
      </c>
      <c r="M380" s="57">
        <f t="shared" si="203"/>
        <v>76.67</v>
      </c>
      <c r="N380" s="57">
        <f t="shared" si="204"/>
        <v>99.61</v>
      </c>
      <c r="O380" s="55">
        <v>413.5</v>
      </c>
      <c r="P380" s="93">
        <f t="shared" si="205"/>
        <v>3007.39</v>
      </c>
    </row>
    <row r="381" spans="1:16" s="5" customFormat="1" x14ac:dyDescent="0.2">
      <c r="A381" s="54">
        <v>18749</v>
      </c>
      <c r="B381" s="81"/>
      <c r="C381" s="81"/>
      <c r="D381" s="82"/>
      <c r="E381" s="82"/>
      <c r="F381" s="56">
        <f t="shared" si="188"/>
        <v>13.12</v>
      </c>
      <c r="G381" s="56">
        <f t="shared" si="189"/>
        <v>16.059999999999999</v>
      </c>
      <c r="H381" s="57">
        <f t="shared" si="198"/>
        <v>18.45</v>
      </c>
      <c r="I381" s="57">
        <f t="shared" si="199"/>
        <v>22.65</v>
      </c>
      <c r="J381" s="57">
        <f t="shared" si="200"/>
        <v>30.64</v>
      </c>
      <c r="K381" s="57">
        <f t="shared" si="201"/>
        <v>47.17</v>
      </c>
      <c r="L381" s="57">
        <f t="shared" si="202"/>
        <v>64.650000000000006</v>
      </c>
      <c r="M381" s="57">
        <f t="shared" si="203"/>
        <v>76.86</v>
      </c>
      <c r="N381" s="57">
        <f t="shared" si="204"/>
        <v>99.85</v>
      </c>
      <c r="O381" s="55">
        <v>414.5</v>
      </c>
      <c r="P381" s="93">
        <f t="shared" si="205"/>
        <v>3014.66</v>
      </c>
    </row>
    <row r="382" spans="1:16" s="5" customFormat="1" x14ac:dyDescent="0.2">
      <c r="A382" s="54">
        <v>18780</v>
      </c>
      <c r="B382" s="81"/>
      <c r="C382" s="81"/>
      <c r="D382" s="82"/>
      <c r="E382" s="82"/>
      <c r="F382" s="56">
        <f t="shared" si="188"/>
        <v>13.15</v>
      </c>
      <c r="G382" s="56">
        <f t="shared" si="189"/>
        <v>16.100000000000001</v>
      </c>
      <c r="H382" s="57">
        <f t="shared" si="198"/>
        <v>18.5</v>
      </c>
      <c r="I382" s="57">
        <f t="shared" si="199"/>
        <v>22.7</v>
      </c>
      <c r="J382" s="57">
        <f t="shared" si="200"/>
        <v>30.71</v>
      </c>
      <c r="K382" s="57">
        <f t="shared" si="201"/>
        <v>47.28</v>
      </c>
      <c r="L382" s="57">
        <f t="shared" si="202"/>
        <v>64.8</v>
      </c>
      <c r="M382" s="57">
        <f t="shared" si="203"/>
        <v>77.040000000000006</v>
      </c>
      <c r="N382" s="57">
        <f t="shared" si="204"/>
        <v>100.09</v>
      </c>
      <c r="O382" s="55">
        <v>415.5</v>
      </c>
      <c r="P382" s="93">
        <f t="shared" si="205"/>
        <v>3021.93</v>
      </c>
    </row>
    <row r="383" spans="1:16" s="5" customFormat="1" x14ac:dyDescent="0.2">
      <c r="A383" s="54">
        <v>18810</v>
      </c>
      <c r="B383" s="81"/>
      <c r="C383" s="81"/>
      <c r="D383" s="82"/>
      <c r="E383" s="82"/>
      <c r="F383" s="56">
        <f t="shared" si="188"/>
        <v>13.15</v>
      </c>
      <c r="G383" s="56">
        <f t="shared" si="189"/>
        <v>16.100000000000001</v>
      </c>
      <c r="H383" s="57">
        <f t="shared" si="198"/>
        <v>18.5</v>
      </c>
      <c r="I383" s="57">
        <f t="shared" si="199"/>
        <v>22.71</v>
      </c>
      <c r="J383" s="57">
        <f t="shared" si="200"/>
        <v>30.72</v>
      </c>
      <c r="K383" s="57">
        <f t="shared" si="201"/>
        <v>47.3</v>
      </c>
      <c r="L383" s="57">
        <f t="shared" si="202"/>
        <v>64.819999999999993</v>
      </c>
      <c r="M383" s="57">
        <f t="shared" si="203"/>
        <v>77.06</v>
      </c>
      <c r="N383" s="57">
        <f t="shared" si="204"/>
        <v>100.12</v>
      </c>
      <c r="O383" s="55">
        <v>415.6</v>
      </c>
      <c r="P383" s="93">
        <f t="shared" si="205"/>
        <v>3022.66</v>
      </c>
    </row>
    <row r="384" spans="1:16" s="5" customFormat="1" x14ac:dyDescent="0.2">
      <c r="A384" s="54">
        <v>18841</v>
      </c>
      <c r="B384" s="81"/>
      <c r="C384" s="81"/>
      <c r="D384" s="82"/>
      <c r="E384" s="82"/>
      <c r="F384" s="56">
        <f t="shared" si="188"/>
        <v>13.14</v>
      </c>
      <c r="G384" s="56">
        <f t="shared" si="189"/>
        <v>16.09</v>
      </c>
      <c r="H384" s="57">
        <f t="shared" si="198"/>
        <v>18.489999999999998</v>
      </c>
      <c r="I384" s="57">
        <f t="shared" si="199"/>
        <v>22.69</v>
      </c>
      <c r="J384" s="57">
        <f t="shared" si="200"/>
        <v>30.69</v>
      </c>
      <c r="K384" s="57">
        <f t="shared" si="201"/>
        <v>47.26</v>
      </c>
      <c r="L384" s="57">
        <f t="shared" si="202"/>
        <v>64.77</v>
      </c>
      <c r="M384" s="57">
        <f t="shared" si="203"/>
        <v>77</v>
      </c>
      <c r="N384" s="57">
        <f t="shared" si="204"/>
        <v>100.05</v>
      </c>
      <c r="O384" s="55">
        <v>415.3</v>
      </c>
      <c r="P384" s="93">
        <f t="shared" si="205"/>
        <v>3020.48</v>
      </c>
    </row>
    <row r="385" spans="1:16" s="5" customFormat="1" x14ac:dyDescent="0.2">
      <c r="A385" s="54">
        <v>18872</v>
      </c>
      <c r="B385" s="81"/>
      <c r="C385" s="81"/>
      <c r="D385" s="82"/>
      <c r="E385" s="82"/>
      <c r="F385" s="56">
        <f t="shared" si="188"/>
        <v>13.2</v>
      </c>
      <c r="G385" s="56">
        <f t="shared" si="189"/>
        <v>16.16</v>
      </c>
      <c r="H385" s="57">
        <f t="shared" si="198"/>
        <v>18.57</v>
      </c>
      <c r="I385" s="57">
        <f t="shared" si="199"/>
        <v>22.79</v>
      </c>
      <c r="J385" s="57">
        <f t="shared" si="200"/>
        <v>30.83</v>
      </c>
      <c r="K385" s="57">
        <f t="shared" si="201"/>
        <v>47.47</v>
      </c>
      <c r="L385" s="57">
        <f t="shared" si="202"/>
        <v>65.05</v>
      </c>
      <c r="M385" s="57">
        <f t="shared" si="203"/>
        <v>77.34</v>
      </c>
      <c r="N385" s="57">
        <f t="shared" si="204"/>
        <v>100.48</v>
      </c>
      <c r="O385" s="55">
        <v>417.1</v>
      </c>
      <c r="P385" s="93">
        <f t="shared" si="205"/>
        <v>3033.57</v>
      </c>
    </row>
    <row r="386" spans="1:16" s="5" customFormat="1" x14ac:dyDescent="0.2">
      <c r="A386" s="54">
        <v>18902</v>
      </c>
      <c r="B386" s="81"/>
      <c r="C386" s="81"/>
      <c r="D386" s="82"/>
      <c r="E386" s="82"/>
      <c r="F386" s="56">
        <f t="shared" si="188"/>
        <v>13.26</v>
      </c>
      <c r="G386" s="56">
        <f t="shared" si="189"/>
        <v>16.239999999999998</v>
      </c>
      <c r="H386" s="57">
        <f t="shared" si="198"/>
        <v>18.66</v>
      </c>
      <c r="I386" s="57">
        <f t="shared" si="199"/>
        <v>22.9</v>
      </c>
      <c r="J386" s="57">
        <f t="shared" si="200"/>
        <v>30.98</v>
      </c>
      <c r="K386" s="57">
        <f t="shared" si="201"/>
        <v>47.69</v>
      </c>
      <c r="L386" s="57">
        <f t="shared" si="202"/>
        <v>65.36</v>
      </c>
      <c r="M386" s="57">
        <f t="shared" si="203"/>
        <v>77.709999999999994</v>
      </c>
      <c r="N386" s="57">
        <f t="shared" si="204"/>
        <v>100.96</v>
      </c>
      <c r="O386" s="55">
        <v>419.1</v>
      </c>
      <c r="P386" s="93">
        <f t="shared" si="205"/>
        <v>3048.11</v>
      </c>
    </row>
    <row r="387" spans="1:16" s="5" customFormat="1" x14ac:dyDescent="0.2">
      <c r="A387" s="54">
        <v>18933</v>
      </c>
      <c r="B387" s="81"/>
      <c r="C387" s="81"/>
      <c r="D387" s="82"/>
      <c r="E387" s="82"/>
      <c r="F387" s="56">
        <f t="shared" si="188"/>
        <v>13.32</v>
      </c>
      <c r="G387" s="56">
        <f t="shared" si="189"/>
        <v>16.3</v>
      </c>
      <c r="H387" s="57">
        <f t="shared" si="198"/>
        <v>18.73</v>
      </c>
      <c r="I387" s="57">
        <f t="shared" si="199"/>
        <v>22.99</v>
      </c>
      <c r="J387" s="57">
        <f t="shared" si="200"/>
        <v>31.1</v>
      </c>
      <c r="K387" s="57">
        <f t="shared" si="201"/>
        <v>47.89</v>
      </c>
      <c r="L387" s="57">
        <f t="shared" si="202"/>
        <v>65.63</v>
      </c>
      <c r="M387" s="57">
        <f t="shared" si="203"/>
        <v>78.02</v>
      </c>
      <c r="N387" s="57">
        <f t="shared" si="204"/>
        <v>101.37</v>
      </c>
      <c r="O387" s="55">
        <v>420.8</v>
      </c>
      <c r="P387" s="93">
        <f t="shared" si="205"/>
        <v>3060.48</v>
      </c>
    </row>
    <row r="388" spans="1:16" s="5" customFormat="1" x14ac:dyDescent="0.2">
      <c r="A388" s="54">
        <v>18963</v>
      </c>
      <c r="B388" s="81"/>
      <c r="C388" s="81"/>
      <c r="D388" s="82"/>
      <c r="E388" s="82"/>
      <c r="F388" s="56">
        <f t="shared" si="188"/>
        <v>13.37</v>
      </c>
      <c r="G388" s="56">
        <f t="shared" si="189"/>
        <v>16.36</v>
      </c>
      <c r="H388" s="57">
        <f t="shared" si="198"/>
        <v>18.809999999999999</v>
      </c>
      <c r="I388" s="57">
        <f t="shared" si="199"/>
        <v>23.08</v>
      </c>
      <c r="J388" s="57">
        <f t="shared" si="200"/>
        <v>31.22</v>
      </c>
      <c r="K388" s="57">
        <f t="shared" si="201"/>
        <v>48.07</v>
      </c>
      <c r="L388" s="57">
        <f t="shared" si="202"/>
        <v>65.88</v>
      </c>
      <c r="M388" s="57">
        <f t="shared" si="203"/>
        <v>78.319999999999993</v>
      </c>
      <c r="N388" s="57">
        <f t="shared" si="204"/>
        <v>101.76</v>
      </c>
      <c r="O388" s="55">
        <v>422.4</v>
      </c>
      <c r="P388" s="93">
        <f t="shared" si="205"/>
        <v>3072.12</v>
      </c>
    </row>
    <row r="389" spans="1:16" s="5" customFormat="1" x14ac:dyDescent="0.2">
      <c r="A389" s="54">
        <v>18994</v>
      </c>
      <c r="B389" s="81"/>
      <c r="C389" s="81"/>
      <c r="D389" s="82"/>
      <c r="E389" s="82"/>
      <c r="F389" s="56">
        <f t="shared" si="188"/>
        <v>13.42</v>
      </c>
      <c r="G389" s="56">
        <f t="shared" si="189"/>
        <v>16.43</v>
      </c>
      <c r="H389" s="57">
        <f t="shared" si="198"/>
        <v>18.88</v>
      </c>
      <c r="I389" s="57">
        <f t="shared" si="199"/>
        <v>23.17</v>
      </c>
      <c r="J389" s="57">
        <f t="shared" si="200"/>
        <v>31.34</v>
      </c>
      <c r="K389" s="57">
        <f t="shared" si="201"/>
        <v>48.25</v>
      </c>
      <c r="L389" s="57">
        <f t="shared" si="202"/>
        <v>66.13</v>
      </c>
      <c r="M389" s="57">
        <f t="shared" si="203"/>
        <v>78.62</v>
      </c>
      <c r="N389" s="57">
        <f t="shared" si="204"/>
        <v>102.14</v>
      </c>
      <c r="O389" s="55">
        <v>424</v>
      </c>
      <c r="P389" s="93">
        <f t="shared" si="205"/>
        <v>3083.75</v>
      </c>
    </row>
    <row r="390" spans="1:16" s="5" customFormat="1" x14ac:dyDescent="0.2">
      <c r="A390" s="54">
        <v>19025</v>
      </c>
      <c r="B390" s="81"/>
      <c r="C390" s="81"/>
      <c r="D390" s="82"/>
      <c r="E390" s="82"/>
      <c r="F390" s="56">
        <f t="shared" si="188"/>
        <v>13.43</v>
      </c>
      <c r="G390" s="56">
        <f t="shared" si="189"/>
        <v>16.440000000000001</v>
      </c>
      <c r="H390" s="57">
        <f t="shared" si="198"/>
        <v>18.89</v>
      </c>
      <c r="I390" s="57">
        <f t="shared" si="199"/>
        <v>23.19</v>
      </c>
      <c r="J390" s="57">
        <f t="shared" si="200"/>
        <v>31.37</v>
      </c>
      <c r="K390" s="57">
        <f t="shared" si="201"/>
        <v>48.3</v>
      </c>
      <c r="L390" s="57">
        <f t="shared" si="202"/>
        <v>66.19</v>
      </c>
      <c r="M390" s="57">
        <f t="shared" si="203"/>
        <v>78.69</v>
      </c>
      <c r="N390" s="57">
        <f t="shared" si="204"/>
        <v>102.24</v>
      </c>
      <c r="O390" s="55">
        <v>424.4</v>
      </c>
      <c r="P390" s="93">
        <f t="shared" si="205"/>
        <v>3086.66</v>
      </c>
    </row>
    <row r="391" spans="1:16" s="5" customFormat="1" x14ac:dyDescent="0.2">
      <c r="A391" s="54">
        <v>19054</v>
      </c>
      <c r="B391" s="81"/>
      <c r="C391" s="81"/>
      <c r="D391" s="82"/>
      <c r="E391" s="82"/>
      <c r="F391" s="56">
        <f t="shared" si="188"/>
        <v>13.31</v>
      </c>
      <c r="G391" s="56">
        <f t="shared" si="189"/>
        <v>16.29</v>
      </c>
      <c r="H391" s="57">
        <f t="shared" si="198"/>
        <v>18.72</v>
      </c>
      <c r="I391" s="57">
        <f t="shared" si="199"/>
        <v>22.98</v>
      </c>
      <c r="J391" s="57">
        <f t="shared" si="200"/>
        <v>31.08</v>
      </c>
      <c r="K391" s="57">
        <f t="shared" si="201"/>
        <v>47.85</v>
      </c>
      <c r="L391" s="57">
        <f t="shared" si="202"/>
        <v>65.58</v>
      </c>
      <c r="M391" s="57">
        <f t="shared" si="203"/>
        <v>77.97</v>
      </c>
      <c r="N391" s="57">
        <f t="shared" si="204"/>
        <v>101.3</v>
      </c>
      <c r="O391" s="55">
        <v>420.5</v>
      </c>
      <c r="P391" s="93">
        <f t="shared" si="205"/>
        <v>3058.3</v>
      </c>
    </row>
    <row r="392" spans="1:16" s="5" customFormat="1" x14ac:dyDescent="0.2">
      <c r="A392" s="54">
        <v>19085</v>
      </c>
      <c r="B392" s="81"/>
      <c r="C392" s="81"/>
      <c r="D392" s="82"/>
      <c r="E392" s="82"/>
      <c r="F392" s="56">
        <f t="shared" si="188"/>
        <v>13.18</v>
      </c>
      <c r="G392" s="56">
        <f t="shared" si="189"/>
        <v>16.13</v>
      </c>
      <c r="H392" s="57">
        <f t="shared" si="198"/>
        <v>18.54</v>
      </c>
      <c r="I392" s="57">
        <f t="shared" si="199"/>
        <v>22.75</v>
      </c>
      <c r="J392" s="57">
        <f t="shared" si="200"/>
        <v>30.78</v>
      </c>
      <c r="K392" s="57">
        <f t="shared" si="201"/>
        <v>47.39</v>
      </c>
      <c r="L392" s="57">
        <f t="shared" si="202"/>
        <v>64.94</v>
      </c>
      <c r="M392" s="57">
        <f t="shared" si="203"/>
        <v>77.209999999999994</v>
      </c>
      <c r="N392" s="57">
        <f t="shared" si="204"/>
        <v>100.31</v>
      </c>
      <c r="O392" s="55">
        <v>416.4</v>
      </c>
      <c r="P392" s="93">
        <f t="shared" si="205"/>
        <v>3028.48</v>
      </c>
    </row>
    <row r="393" spans="1:16" s="5" customFormat="1" x14ac:dyDescent="0.2">
      <c r="A393" s="54">
        <v>19115</v>
      </c>
      <c r="B393" s="81"/>
      <c r="C393" s="81"/>
      <c r="D393" s="82"/>
      <c r="E393" s="82"/>
      <c r="F393" s="56">
        <f t="shared" si="188"/>
        <v>13.04</v>
      </c>
      <c r="G393" s="56">
        <f t="shared" si="189"/>
        <v>15.96</v>
      </c>
      <c r="H393" s="57">
        <f t="shared" si="198"/>
        <v>18.350000000000001</v>
      </c>
      <c r="I393" s="57">
        <f t="shared" si="199"/>
        <v>22.52</v>
      </c>
      <c r="J393" s="57">
        <f t="shared" si="200"/>
        <v>30.46</v>
      </c>
      <c r="K393" s="57">
        <f t="shared" si="201"/>
        <v>46.9</v>
      </c>
      <c r="L393" s="57">
        <f t="shared" si="202"/>
        <v>64.27</v>
      </c>
      <c r="M393" s="57">
        <f t="shared" si="203"/>
        <v>76.41</v>
      </c>
      <c r="N393" s="57">
        <f t="shared" si="204"/>
        <v>99.27</v>
      </c>
      <c r="O393" s="55">
        <v>412.1</v>
      </c>
      <c r="P393" s="93">
        <f t="shared" si="205"/>
        <v>2997.2</v>
      </c>
    </row>
    <row r="394" spans="1:16" s="5" customFormat="1" x14ac:dyDescent="0.2">
      <c r="A394" s="54">
        <v>19146</v>
      </c>
      <c r="B394" s="81"/>
      <c r="C394" s="81"/>
      <c r="D394" s="82"/>
      <c r="E394" s="82"/>
      <c r="F394" s="56">
        <f t="shared" si="188"/>
        <v>13.08</v>
      </c>
      <c r="G394" s="56">
        <f t="shared" si="189"/>
        <v>16.010000000000002</v>
      </c>
      <c r="H394" s="57">
        <f t="shared" ref="H394:H409" si="206">O394*0.04452</f>
        <v>18.399999999999999</v>
      </c>
      <c r="I394" s="57">
        <f t="shared" ref="I394:I409" si="207">O394*0.05464</f>
        <v>22.58</v>
      </c>
      <c r="J394" s="57">
        <f t="shared" ref="J394:J409" si="208">O394*0.07391</f>
        <v>30.54</v>
      </c>
      <c r="K394" s="57">
        <f t="shared" ref="K394:K409" si="209">O394*0.1138</f>
        <v>47.02</v>
      </c>
      <c r="L394" s="57">
        <f t="shared" ref="L394:L409" si="210">O394*0.15596</f>
        <v>64.44</v>
      </c>
      <c r="M394" s="57">
        <f t="shared" ref="M394:M409" si="211">O394*0.18542</f>
        <v>76.62</v>
      </c>
      <c r="N394" s="57">
        <f t="shared" ref="N394:N409" si="212">O394*0.2409</f>
        <v>99.54</v>
      </c>
      <c r="O394" s="55">
        <v>413.2</v>
      </c>
      <c r="P394" s="93">
        <f t="shared" ref="P394:P409" si="213">O394*7.273</f>
        <v>3005.2</v>
      </c>
    </row>
    <row r="395" spans="1:16" s="5" customFormat="1" x14ac:dyDescent="0.2">
      <c r="A395" s="54">
        <v>19176</v>
      </c>
      <c r="B395" s="81"/>
      <c r="C395" s="81"/>
      <c r="D395" s="82"/>
      <c r="E395" s="82"/>
      <c r="F395" s="56">
        <f t="shared" si="188"/>
        <v>13.02</v>
      </c>
      <c r="G395" s="56">
        <f t="shared" si="189"/>
        <v>15.94</v>
      </c>
      <c r="H395" s="57">
        <f t="shared" si="206"/>
        <v>18.32</v>
      </c>
      <c r="I395" s="57">
        <f t="shared" si="207"/>
        <v>22.48</v>
      </c>
      <c r="J395" s="57">
        <f t="shared" si="208"/>
        <v>30.41</v>
      </c>
      <c r="K395" s="57">
        <f t="shared" si="209"/>
        <v>46.83</v>
      </c>
      <c r="L395" s="57">
        <f t="shared" si="210"/>
        <v>64.180000000000007</v>
      </c>
      <c r="M395" s="57">
        <f t="shared" si="211"/>
        <v>76.3</v>
      </c>
      <c r="N395" s="57">
        <f t="shared" si="212"/>
        <v>99.13</v>
      </c>
      <c r="O395" s="55">
        <v>411.5</v>
      </c>
      <c r="P395" s="93">
        <f t="shared" si="213"/>
        <v>2992.84</v>
      </c>
    </row>
    <row r="396" spans="1:16" s="5" customFormat="1" x14ac:dyDescent="0.2">
      <c r="A396" s="54">
        <v>19207</v>
      </c>
      <c r="B396" s="81"/>
      <c r="C396" s="81"/>
      <c r="D396" s="82"/>
      <c r="E396" s="82"/>
      <c r="F396" s="56">
        <f t="shared" si="188"/>
        <v>13.07</v>
      </c>
      <c r="G396" s="56">
        <f t="shared" si="189"/>
        <v>16</v>
      </c>
      <c r="H396" s="57">
        <f t="shared" si="206"/>
        <v>18.39</v>
      </c>
      <c r="I396" s="57">
        <f t="shared" si="207"/>
        <v>22.57</v>
      </c>
      <c r="J396" s="57">
        <f t="shared" si="208"/>
        <v>30.53</v>
      </c>
      <c r="K396" s="57">
        <f t="shared" si="209"/>
        <v>47.01</v>
      </c>
      <c r="L396" s="57">
        <f t="shared" si="210"/>
        <v>64.430000000000007</v>
      </c>
      <c r="M396" s="57">
        <f t="shared" si="211"/>
        <v>76.599999999999994</v>
      </c>
      <c r="N396" s="57">
        <f t="shared" si="212"/>
        <v>99.52</v>
      </c>
      <c r="O396" s="55">
        <v>413.1</v>
      </c>
      <c r="P396" s="93">
        <f t="shared" si="213"/>
        <v>3004.48</v>
      </c>
    </row>
    <row r="397" spans="1:16" s="5" customFormat="1" x14ac:dyDescent="0.2">
      <c r="A397" s="54">
        <v>19238</v>
      </c>
      <c r="B397" s="81"/>
      <c r="C397" s="81"/>
      <c r="D397" s="82"/>
      <c r="E397" s="82"/>
      <c r="F397" s="56">
        <f t="shared" si="188"/>
        <v>13.1</v>
      </c>
      <c r="G397" s="56">
        <f t="shared" si="189"/>
        <v>16.04</v>
      </c>
      <c r="H397" s="57">
        <f t="shared" si="206"/>
        <v>18.43</v>
      </c>
      <c r="I397" s="57">
        <f t="shared" si="207"/>
        <v>22.62</v>
      </c>
      <c r="J397" s="57">
        <f t="shared" si="208"/>
        <v>30.6</v>
      </c>
      <c r="K397" s="57">
        <f t="shared" si="209"/>
        <v>47.11</v>
      </c>
      <c r="L397" s="57">
        <f t="shared" si="210"/>
        <v>64.569999999999993</v>
      </c>
      <c r="M397" s="57">
        <f t="shared" si="211"/>
        <v>76.760000000000005</v>
      </c>
      <c r="N397" s="57">
        <f t="shared" si="212"/>
        <v>99.73</v>
      </c>
      <c r="O397" s="55">
        <v>414</v>
      </c>
      <c r="P397" s="93">
        <f t="shared" si="213"/>
        <v>3011.02</v>
      </c>
    </row>
    <row r="398" spans="1:16" s="5" customFormat="1" x14ac:dyDescent="0.2">
      <c r="A398" s="54">
        <v>19268</v>
      </c>
      <c r="B398" s="81"/>
      <c r="C398" s="81"/>
      <c r="D398" s="82"/>
      <c r="E398" s="82"/>
      <c r="F398" s="56">
        <f t="shared" si="188"/>
        <v>13.13</v>
      </c>
      <c r="G398" s="56">
        <f t="shared" si="189"/>
        <v>16.07</v>
      </c>
      <c r="H398" s="57">
        <f t="shared" si="206"/>
        <v>18.46</v>
      </c>
      <c r="I398" s="57">
        <f t="shared" si="207"/>
        <v>22.66</v>
      </c>
      <c r="J398" s="57">
        <f t="shared" si="208"/>
        <v>30.65</v>
      </c>
      <c r="K398" s="57">
        <f t="shared" si="209"/>
        <v>47.19</v>
      </c>
      <c r="L398" s="57">
        <f t="shared" si="210"/>
        <v>64.680000000000007</v>
      </c>
      <c r="M398" s="57">
        <f t="shared" si="211"/>
        <v>76.89</v>
      </c>
      <c r="N398" s="57">
        <f t="shared" si="212"/>
        <v>99.9</v>
      </c>
      <c r="O398" s="55">
        <v>414.7</v>
      </c>
      <c r="P398" s="93">
        <f t="shared" si="213"/>
        <v>3016.11</v>
      </c>
    </row>
    <row r="399" spans="1:16" s="5" customFormat="1" x14ac:dyDescent="0.2">
      <c r="A399" s="54">
        <v>19299</v>
      </c>
      <c r="B399" s="81"/>
      <c r="C399" s="81"/>
      <c r="D399" s="82"/>
      <c r="E399" s="82"/>
      <c r="F399" s="56">
        <f t="shared" si="188"/>
        <v>13.15</v>
      </c>
      <c r="G399" s="56">
        <f t="shared" si="189"/>
        <v>16.100000000000001</v>
      </c>
      <c r="H399" s="57">
        <f t="shared" si="206"/>
        <v>18.5</v>
      </c>
      <c r="I399" s="57">
        <f t="shared" si="207"/>
        <v>22.71</v>
      </c>
      <c r="J399" s="57">
        <f t="shared" si="208"/>
        <v>30.72</v>
      </c>
      <c r="K399" s="57">
        <f t="shared" si="209"/>
        <v>47.3</v>
      </c>
      <c r="L399" s="57">
        <f t="shared" si="210"/>
        <v>64.819999999999993</v>
      </c>
      <c r="M399" s="57">
        <f t="shared" si="211"/>
        <v>77.06</v>
      </c>
      <c r="N399" s="57">
        <f t="shared" si="212"/>
        <v>100.12</v>
      </c>
      <c r="O399" s="55">
        <v>415.6</v>
      </c>
      <c r="P399" s="93">
        <f t="shared" si="213"/>
        <v>3022.66</v>
      </c>
    </row>
    <row r="400" spans="1:16" s="5" customFormat="1" x14ac:dyDescent="0.2">
      <c r="A400" s="54">
        <v>19329</v>
      </c>
      <c r="B400" s="81"/>
      <c r="C400" s="81"/>
      <c r="D400" s="82"/>
      <c r="E400" s="82"/>
      <c r="F400" s="56">
        <f t="shared" si="188"/>
        <v>13.18</v>
      </c>
      <c r="G400" s="56">
        <f t="shared" si="189"/>
        <v>16.14</v>
      </c>
      <c r="H400" s="57">
        <f t="shared" si="206"/>
        <v>18.54</v>
      </c>
      <c r="I400" s="57">
        <f t="shared" si="207"/>
        <v>22.76</v>
      </c>
      <c r="J400" s="57">
        <f t="shared" si="208"/>
        <v>30.78</v>
      </c>
      <c r="K400" s="57">
        <f t="shared" si="209"/>
        <v>47.4</v>
      </c>
      <c r="L400" s="57">
        <f t="shared" si="210"/>
        <v>64.959999999999994</v>
      </c>
      <c r="M400" s="57">
        <f t="shared" si="211"/>
        <v>77.23</v>
      </c>
      <c r="N400" s="57">
        <f t="shared" si="212"/>
        <v>100.33</v>
      </c>
      <c r="O400" s="55">
        <v>416.5</v>
      </c>
      <c r="P400" s="93">
        <f t="shared" si="213"/>
        <v>3029.2</v>
      </c>
    </row>
    <row r="401" spans="1:16" s="5" customFormat="1" x14ac:dyDescent="0.2">
      <c r="A401" s="54">
        <v>19360</v>
      </c>
      <c r="B401" s="81"/>
      <c r="C401" s="81"/>
      <c r="D401" s="82"/>
      <c r="E401" s="82"/>
      <c r="F401" s="56">
        <f t="shared" si="188"/>
        <v>13.16</v>
      </c>
      <c r="G401" s="56">
        <f t="shared" si="189"/>
        <v>16.100000000000001</v>
      </c>
      <c r="H401" s="57">
        <f t="shared" si="206"/>
        <v>18.510000000000002</v>
      </c>
      <c r="I401" s="57">
        <f t="shared" si="207"/>
        <v>22.71</v>
      </c>
      <c r="J401" s="57">
        <f t="shared" si="208"/>
        <v>30.72</v>
      </c>
      <c r="K401" s="57">
        <f t="shared" si="209"/>
        <v>47.31</v>
      </c>
      <c r="L401" s="57">
        <f t="shared" si="210"/>
        <v>64.83</v>
      </c>
      <c r="M401" s="57">
        <f t="shared" si="211"/>
        <v>77.08</v>
      </c>
      <c r="N401" s="57">
        <f t="shared" si="212"/>
        <v>100.14</v>
      </c>
      <c r="O401" s="55">
        <v>415.7</v>
      </c>
      <c r="P401" s="93">
        <f t="shared" si="213"/>
        <v>3023.39</v>
      </c>
    </row>
    <row r="402" spans="1:16" s="5" customFormat="1" x14ac:dyDescent="0.2">
      <c r="A402" s="54">
        <v>19391</v>
      </c>
      <c r="B402" s="81"/>
      <c r="C402" s="81"/>
      <c r="D402" s="82"/>
      <c r="E402" s="82"/>
      <c r="F402" s="56">
        <f t="shared" si="188"/>
        <v>13.06</v>
      </c>
      <c r="G402" s="56">
        <f t="shared" si="189"/>
        <v>15.99</v>
      </c>
      <c r="H402" s="57">
        <f t="shared" si="206"/>
        <v>18.37</v>
      </c>
      <c r="I402" s="57">
        <f t="shared" si="207"/>
        <v>22.55</v>
      </c>
      <c r="J402" s="57">
        <f t="shared" si="208"/>
        <v>30.5</v>
      </c>
      <c r="K402" s="57">
        <f t="shared" si="209"/>
        <v>46.97</v>
      </c>
      <c r="L402" s="57">
        <f t="shared" si="210"/>
        <v>64.36</v>
      </c>
      <c r="M402" s="57">
        <f t="shared" si="211"/>
        <v>76.52</v>
      </c>
      <c r="N402" s="57">
        <f t="shared" si="212"/>
        <v>99.42</v>
      </c>
      <c r="O402" s="55">
        <v>412.7</v>
      </c>
      <c r="P402" s="93">
        <f t="shared" si="213"/>
        <v>3001.57</v>
      </c>
    </row>
    <row r="403" spans="1:16" s="5" customFormat="1" x14ac:dyDescent="0.2">
      <c r="A403" s="54">
        <v>19419</v>
      </c>
      <c r="B403" s="81"/>
      <c r="C403" s="81"/>
      <c r="D403" s="82"/>
      <c r="E403" s="82"/>
      <c r="F403" s="56">
        <f t="shared" si="188"/>
        <v>13.03</v>
      </c>
      <c r="G403" s="56">
        <f t="shared" si="189"/>
        <v>15.95</v>
      </c>
      <c r="H403" s="57">
        <f t="shared" si="206"/>
        <v>18.329999999999998</v>
      </c>
      <c r="I403" s="57">
        <f t="shared" si="207"/>
        <v>22.5</v>
      </c>
      <c r="J403" s="57">
        <f t="shared" si="208"/>
        <v>30.43</v>
      </c>
      <c r="K403" s="57">
        <f t="shared" si="209"/>
        <v>46.85</v>
      </c>
      <c r="L403" s="57">
        <f t="shared" si="210"/>
        <v>64.209999999999994</v>
      </c>
      <c r="M403" s="57">
        <f t="shared" si="211"/>
        <v>76.34</v>
      </c>
      <c r="N403" s="57">
        <f t="shared" si="212"/>
        <v>99.18</v>
      </c>
      <c r="O403" s="55">
        <v>411.7</v>
      </c>
      <c r="P403" s="93">
        <f t="shared" si="213"/>
        <v>2994.29</v>
      </c>
    </row>
    <row r="404" spans="1:16" s="5" customFormat="1" x14ac:dyDescent="0.2">
      <c r="A404" s="54">
        <v>19450</v>
      </c>
      <c r="B404" s="81"/>
      <c r="C404" s="81"/>
      <c r="D404" s="82"/>
      <c r="E404" s="82"/>
      <c r="F404" s="56">
        <f t="shared" si="188"/>
        <v>13.02</v>
      </c>
      <c r="G404" s="56">
        <f t="shared" si="189"/>
        <v>15.94</v>
      </c>
      <c r="H404" s="57">
        <f t="shared" si="206"/>
        <v>18.32</v>
      </c>
      <c r="I404" s="57">
        <f t="shared" si="207"/>
        <v>22.48</v>
      </c>
      <c r="J404" s="57">
        <f t="shared" si="208"/>
        <v>30.41</v>
      </c>
      <c r="K404" s="57">
        <f t="shared" si="209"/>
        <v>46.83</v>
      </c>
      <c r="L404" s="57">
        <f t="shared" si="210"/>
        <v>64.180000000000007</v>
      </c>
      <c r="M404" s="57">
        <f t="shared" si="211"/>
        <v>76.3</v>
      </c>
      <c r="N404" s="57">
        <f t="shared" si="212"/>
        <v>99.13</v>
      </c>
      <c r="O404" s="55">
        <v>411.5</v>
      </c>
      <c r="P404" s="93">
        <f t="shared" si="213"/>
        <v>2992.84</v>
      </c>
    </row>
    <row r="405" spans="1:16" s="5" customFormat="1" x14ac:dyDescent="0.2">
      <c r="A405" s="54">
        <v>19480</v>
      </c>
      <c r="B405" s="81"/>
      <c r="C405" s="81"/>
      <c r="D405" s="82"/>
      <c r="E405" s="82"/>
      <c r="F405" s="56">
        <f t="shared" si="188"/>
        <v>13.04</v>
      </c>
      <c r="G405" s="56">
        <f t="shared" si="189"/>
        <v>15.96</v>
      </c>
      <c r="H405" s="57">
        <f t="shared" si="206"/>
        <v>18.34</v>
      </c>
      <c r="I405" s="57">
        <f t="shared" si="207"/>
        <v>22.51</v>
      </c>
      <c r="J405" s="57">
        <f t="shared" si="208"/>
        <v>30.44</v>
      </c>
      <c r="K405" s="57">
        <f t="shared" si="209"/>
        <v>46.87</v>
      </c>
      <c r="L405" s="57">
        <f t="shared" si="210"/>
        <v>64.239999999999995</v>
      </c>
      <c r="M405" s="57">
        <f t="shared" si="211"/>
        <v>76.37</v>
      </c>
      <c r="N405" s="57">
        <f t="shared" si="212"/>
        <v>99.23</v>
      </c>
      <c r="O405" s="55">
        <v>411.9</v>
      </c>
      <c r="P405" s="93">
        <f t="shared" si="213"/>
        <v>2995.75</v>
      </c>
    </row>
    <row r="406" spans="1:16" s="5" customFormat="1" x14ac:dyDescent="0.2">
      <c r="A406" s="54">
        <v>19511</v>
      </c>
      <c r="B406" s="81"/>
      <c r="C406" s="81"/>
      <c r="D406" s="82"/>
      <c r="E406" s="82"/>
      <c r="F406" s="56">
        <f t="shared" si="188"/>
        <v>13.09</v>
      </c>
      <c r="G406" s="56">
        <f t="shared" si="189"/>
        <v>16.02</v>
      </c>
      <c r="H406" s="57">
        <f t="shared" si="206"/>
        <v>18.41</v>
      </c>
      <c r="I406" s="57">
        <f t="shared" si="207"/>
        <v>22.6</v>
      </c>
      <c r="J406" s="57">
        <f t="shared" si="208"/>
        <v>30.57</v>
      </c>
      <c r="K406" s="57">
        <f t="shared" si="209"/>
        <v>47.07</v>
      </c>
      <c r="L406" s="57">
        <f t="shared" si="210"/>
        <v>64.510000000000005</v>
      </c>
      <c r="M406" s="57">
        <f t="shared" si="211"/>
        <v>76.69</v>
      </c>
      <c r="N406" s="57">
        <f t="shared" si="212"/>
        <v>99.64</v>
      </c>
      <c r="O406" s="55">
        <v>413.6</v>
      </c>
      <c r="P406" s="93">
        <f t="shared" si="213"/>
        <v>3008.11</v>
      </c>
    </row>
    <row r="407" spans="1:16" s="5" customFormat="1" x14ac:dyDescent="0.2">
      <c r="A407" s="54">
        <v>19541</v>
      </c>
      <c r="B407" s="81"/>
      <c r="C407" s="81"/>
      <c r="D407" s="82"/>
      <c r="E407" s="82"/>
      <c r="F407" s="56">
        <f t="shared" si="188"/>
        <v>13.1</v>
      </c>
      <c r="G407" s="56">
        <f t="shared" si="189"/>
        <v>16.03</v>
      </c>
      <c r="H407" s="57">
        <f t="shared" si="206"/>
        <v>18.43</v>
      </c>
      <c r="I407" s="57">
        <f t="shared" si="207"/>
        <v>22.62</v>
      </c>
      <c r="J407" s="57">
        <f t="shared" si="208"/>
        <v>30.59</v>
      </c>
      <c r="K407" s="57">
        <f t="shared" si="209"/>
        <v>47.1</v>
      </c>
      <c r="L407" s="57">
        <f t="shared" si="210"/>
        <v>64.55</v>
      </c>
      <c r="M407" s="57">
        <f t="shared" si="211"/>
        <v>76.75</v>
      </c>
      <c r="N407" s="57">
        <f t="shared" si="212"/>
        <v>99.71</v>
      </c>
      <c r="O407" s="55">
        <v>413.9</v>
      </c>
      <c r="P407" s="93">
        <f t="shared" si="213"/>
        <v>3010.29</v>
      </c>
    </row>
    <row r="408" spans="1:16" s="5" customFormat="1" x14ac:dyDescent="0.2">
      <c r="A408" s="54">
        <v>19572</v>
      </c>
      <c r="B408" s="81"/>
      <c r="C408" s="81"/>
      <c r="D408" s="82"/>
      <c r="E408" s="82"/>
      <c r="F408" s="56">
        <f t="shared" si="188"/>
        <v>13.16</v>
      </c>
      <c r="G408" s="56">
        <f t="shared" si="189"/>
        <v>16.11</v>
      </c>
      <c r="H408" s="57">
        <f t="shared" si="206"/>
        <v>18.52</v>
      </c>
      <c r="I408" s="57">
        <f t="shared" si="207"/>
        <v>22.72</v>
      </c>
      <c r="J408" s="57">
        <f t="shared" si="208"/>
        <v>30.74</v>
      </c>
      <c r="K408" s="57">
        <f t="shared" si="209"/>
        <v>47.33</v>
      </c>
      <c r="L408" s="57">
        <f t="shared" si="210"/>
        <v>64.86</v>
      </c>
      <c r="M408" s="57">
        <f t="shared" si="211"/>
        <v>77.12</v>
      </c>
      <c r="N408" s="57">
        <f t="shared" si="212"/>
        <v>100.19</v>
      </c>
      <c r="O408" s="55">
        <v>415.9</v>
      </c>
      <c r="P408" s="93">
        <f t="shared" si="213"/>
        <v>3024.84</v>
      </c>
    </row>
    <row r="409" spans="1:16" s="5" customFormat="1" x14ac:dyDescent="0.2">
      <c r="A409" s="54">
        <v>19603</v>
      </c>
      <c r="B409" s="81"/>
      <c r="C409" s="81"/>
      <c r="D409" s="82"/>
      <c r="E409" s="82"/>
      <c r="F409" s="56">
        <f t="shared" si="188"/>
        <v>13.25</v>
      </c>
      <c r="G409" s="56">
        <f t="shared" si="189"/>
        <v>16.22</v>
      </c>
      <c r="H409" s="57">
        <f t="shared" si="206"/>
        <v>18.64</v>
      </c>
      <c r="I409" s="57">
        <f t="shared" si="207"/>
        <v>22.87</v>
      </c>
      <c r="J409" s="57">
        <f t="shared" si="208"/>
        <v>30.94</v>
      </c>
      <c r="K409" s="57">
        <f t="shared" si="209"/>
        <v>47.64</v>
      </c>
      <c r="L409" s="57">
        <f t="shared" si="210"/>
        <v>65.28</v>
      </c>
      <c r="M409" s="57">
        <f t="shared" si="211"/>
        <v>77.62</v>
      </c>
      <c r="N409" s="57">
        <f t="shared" si="212"/>
        <v>100.84</v>
      </c>
      <c r="O409" s="55">
        <v>418.6</v>
      </c>
      <c r="P409" s="93">
        <f t="shared" si="213"/>
        <v>3044.48</v>
      </c>
    </row>
    <row r="410" spans="1:16" s="5" customFormat="1" x14ac:dyDescent="0.2">
      <c r="A410" s="54">
        <v>19633</v>
      </c>
      <c r="B410" s="81"/>
      <c r="C410" s="81"/>
      <c r="D410" s="82"/>
      <c r="E410" s="82"/>
      <c r="F410" s="56">
        <f t="shared" si="188"/>
        <v>13.24</v>
      </c>
      <c r="G410" s="56">
        <f t="shared" si="189"/>
        <v>16.2</v>
      </c>
      <c r="H410" s="57">
        <f t="shared" ref="H410:H425" si="214">O410*0.04452</f>
        <v>18.62</v>
      </c>
      <c r="I410" s="57">
        <f t="shared" ref="I410:I425" si="215">O410*0.05464</f>
        <v>22.86</v>
      </c>
      <c r="J410" s="57">
        <f t="shared" ref="J410:J425" si="216">O410*0.07391</f>
        <v>30.92</v>
      </c>
      <c r="K410" s="57">
        <f t="shared" ref="K410:K425" si="217">O410*0.1138</f>
        <v>47.6</v>
      </c>
      <c r="L410" s="57">
        <f t="shared" ref="L410:L425" si="218">O410*0.15596</f>
        <v>65.239999999999995</v>
      </c>
      <c r="M410" s="57">
        <f t="shared" ref="M410:M425" si="219">O410*0.18542</f>
        <v>77.56</v>
      </c>
      <c r="N410" s="57">
        <f t="shared" ref="N410:N425" si="220">O410*0.2409</f>
        <v>100.77</v>
      </c>
      <c r="O410" s="55">
        <v>418.3</v>
      </c>
      <c r="P410" s="93">
        <f t="shared" ref="P410:P425" si="221">O410*7.273</f>
        <v>3042.3</v>
      </c>
    </row>
    <row r="411" spans="1:16" s="5" customFormat="1" x14ac:dyDescent="0.2">
      <c r="A411" s="54">
        <v>19664</v>
      </c>
      <c r="B411" s="81"/>
      <c r="C411" s="81"/>
      <c r="D411" s="82"/>
      <c r="E411" s="82"/>
      <c r="F411" s="56">
        <f t="shared" si="188"/>
        <v>13.27</v>
      </c>
      <c r="G411" s="56">
        <f t="shared" si="189"/>
        <v>16.239999999999998</v>
      </c>
      <c r="H411" s="57">
        <f t="shared" si="214"/>
        <v>18.670000000000002</v>
      </c>
      <c r="I411" s="57">
        <f t="shared" si="215"/>
        <v>22.91</v>
      </c>
      <c r="J411" s="57">
        <f t="shared" si="216"/>
        <v>30.99</v>
      </c>
      <c r="K411" s="57">
        <f t="shared" si="217"/>
        <v>47.72</v>
      </c>
      <c r="L411" s="57">
        <f t="shared" si="218"/>
        <v>65.39</v>
      </c>
      <c r="M411" s="57">
        <f t="shared" si="219"/>
        <v>77.75</v>
      </c>
      <c r="N411" s="57">
        <f t="shared" si="220"/>
        <v>101.01</v>
      </c>
      <c r="O411" s="55">
        <v>419.3</v>
      </c>
      <c r="P411" s="93">
        <f t="shared" si="221"/>
        <v>3049.57</v>
      </c>
    </row>
    <row r="412" spans="1:16" s="5" customFormat="1" x14ac:dyDescent="0.2">
      <c r="A412" s="54">
        <v>19694</v>
      </c>
      <c r="B412" s="81"/>
      <c r="C412" s="81"/>
      <c r="D412" s="82"/>
      <c r="E412" s="82"/>
      <c r="F412" s="56">
        <f t="shared" si="188"/>
        <v>13.24</v>
      </c>
      <c r="G412" s="56">
        <f t="shared" si="189"/>
        <v>16.21</v>
      </c>
      <c r="H412" s="57">
        <f t="shared" si="214"/>
        <v>18.63</v>
      </c>
      <c r="I412" s="57">
        <f t="shared" si="215"/>
        <v>22.86</v>
      </c>
      <c r="J412" s="57">
        <f t="shared" si="216"/>
        <v>30.92</v>
      </c>
      <c r="K412" s="57">
        <f t="shared" si="217"/>
        <v>47.61</v>
      </c>
      <c r="L412" s="57">
        <f t="shared" si="218"/>
        <v>65.25</v>
      </c>
      <c r="M412" s="57">
        <f t="shared" si="219"/>
        <v>77.58</v>
      </c>
      <c r="N412" s="57">
        <f t="shared" si="220"/>
        <v>100.79</v>
      </c>
      <c r="O412" s="55">
        <v>418.4</v>
      </c>
      <c r="P412" s="93">
        <f t="shared" si="221"/>
        <v>3043.02</v>
      </c>
    </row>
    <row r="413" spans="1:16" s="5" customFormat="1" x14ac:dyDescent="0.2">
      <c r="A413" s="54">
        <v>19725</v>
      </c>
      <c r="B413" s="81"/>
      <c r="C413" s="81"/>
      <c r="D413" s="82"/>
      <c r="E413" s="82"/>
      <c r="F413" s="56">
        <f t="shared" si="188"/>
        <v>13.29</v>
      </c>
      <c r="G413" s="56">
        <f t="shared" si="189"/>
        <v>16.27</v>
      </c>
      <c r="H413" s="57">
        <f t="shared" si="214"/>
        <v>18.7</v>
      </c>
      <c r="I413" s="57">
        <f t="shared" si="215"/>
        <v>22.95</v>
      </c>
      <c r="J413" s="57">
        <f t="shared" si="216"/>
        <v>31.04</v>
      </c>
      <c r="K413" s="57">
        <f t="shared" si="217"/>
        <v>47.8</v>
      </c>
      <c r="L413" s="57">
        <f t="shared" si="218"/>
        <v>65.5</v>
      </c>
      <c r="M413" s="57">
        <f t="shared" si="219"/>
        <v>77.88</v>
      </c>
      <c r="N413" s="57">
        <f t="shared" si="220"/>
        <v>101.18</v>
      </c>
      <c r="O413" s="55">
        <v>420</v>
      </c>
      <c r="P413" s="93">
        <f t="shared" si="221"/>
        <v>3054.66</v>
      </c>
    </row>
    <row r="414" spans="1:16" s="5" customFormat="1" x14ac:dyDescent="0.2">
      <c r="A414" s="54">
        <v>19756</v>
      </c>
      <c r="B414" s="81"/>
      <c r="C414" s="81"/>
      <c r="D414" s="82"/>
      <c r="E414" s="82"/>
      <c r="F414" s="56">
        <f t="shared" si="188"/>
        <v>13.41</v>
      </c>
      <c r="G414" s="56">
        <f t="shared" si="189"/>
        <v>16.41</v>
      </c>
      <c r="H414" s="57">
        <f t="shared" si="214"/>
        <v>18.86</v>
      </c>
      <c r="I414" s="57">
        <f t="shared" si="215"/>
        <v>23.15</v>
      </c>
      <c r="J414" s="57">
        <f t="shared" si="216"/>
        <v>31.31</v>
      </c>
      <c r="K414" s="57">
        <f t="shared" si="217"/>
        <v>48.21</v>
      </c>
      <c r="L414" s="57">
        <f t="shared" si="218"/>
        <v>66.06</v>
      </c>
      <c r="M414" s="57">
        <f t="shared" si="219"/>
        <v>78.540000000000006</v>
      </c>
      <c r="N414" s="57">
        <f t="shared" si="220"/>
        <v>102.05</v>
      </c>
      <c r="O414" s="55">
        <v>423.6</v>
      </c>
      <c r="P414" s="93">
        <f t="shared" si="221"/>
        <v>3080.84</v>
      </c>
    </row>
    <row r="415" spans="1:16" s="5" customFormat="1" x14ac:dyDescent="0.2">
      <c r="A415" s="54">
        <v>19784</v>
      </c>
      <c r="B415" s="81"/>
      <c r="C415" s="81"/>
      <c r="D415" s="82"/>
      <c r="E415" s="82"/>
      <c r="F415" s="56">
        <f t="shared" si="188"/>
        <v>13.37</v>
      </c>
      <c r="G415" s="56">
        <f t="shared" si="189"/>
        <v>16.36</v>
      </c>
      <c r="H415" s="57">
        <f t="shared" si="214"/>
        <v>18.8</v>
      </c>
      <c r="I415" s="57">
        <f t="shared" si="215"/>
        <v>23.07</v>
      </c>
      <c r="J415" s="57">
        <f t="shared" si="216"/>
        <v>31.21</v>
      </c>
      <c r="K415" s="57">
        <f t="shared" si="217"/>
        <v>48.06</v>
      </c>
      <c r="L415" s="57">
        <f t="shared" si="218"/>
        <v>65.86</v>
      </c>
      <c r="M415" s="57">
        <f t="shared" si="219"/>
        <v>78.3</v>
      </c>
      <c r="N415" s="57">
        <f t="shared" si="220"/>
        <v>101.73</v>
      </c>
      <c r="O415" s="55">
        <v>422.3</v>
      </c>
      <c r="P415" s="93">
        <f t="shared" si="221"/>
        <v>3071.39</v>
      </c>
    </row>
    <row r="416" spans="1:16" s="5" customFormat="1" x14ac:dyDescent="0.2">
      <c r="A416" s="54">
        <v>19815</v>
      </c>
      <c r="B416" s="81"/>
      <c r="C416" s="81"/>
      <c r="D416" s="82"/>
      <c r="E416" s="82"/>
      <c r="F416" s="56">
        <f t="shared" si="188"/>
        <v>13.35</v>
      </c>
      <c r="G416" s="56">
        <f t="shared" si="189"/>
        <v>16.34</v>
      </c>
      <c r="H416" s="57">
        <f t="shared" si="214"/>
        <v>18.78</v>
      </c>
      <c r="I416" s="57">
        <f t="shared" si="215"/>
        <v>23.05</v>
      </c>
      <c r="J416" s="57">
        <f t="shared" si="216"/>
        <v>31.18</v>
      </c>
      <c r="K416" s="57">
        <f t="shared" si="217"/>
        <v>48</v>
      </c>
      <c r="L416" s="57">
        <f t="shared" si="218"/>
        <v>65.78</v>
      </c>
      <c r="M416" s="57">
        <f t="shared" si="219"/>
        <v>78.209999999999994</v>
      </c>
      <c r="N416" s="57">
        <f t="shared" si="220"/>
        <v>101.61</v>
      </c>
      <c r="O416" s="55">
        <v>421.8</v>
      </c>
      <c r="P416" s="93">
        <f t="shared" si="221"/>
        <v>3067.75</v>
      </c>
    </row>
    <row r="417" spans="1:16" s="5" customFormat="1" x14ac:dyDescent="0.2">
      <c r="A417" s="54">
        <v>19845</v>
      </c>
      <c r="B417" s="81"/>
      <c r="C417" s="81"/>
      <c r="D417" s="82"/>
      <c r="E417" s="82"/>
      <c r="F417" s="56">
        <f t="shared" si="188"/>
        <v>13.39</v>
      </c>
      <c r="G417" s="56">
        <f t="shared" si="189"/>
        <v>16.39</v>
      </c>
      <c r="H417" s="57">
        <f t="shared" si="214"/>
        <v>18.84</v>
      </c>
      <c r="I417" s="57">
        <f t="shared" si="215"/>
        <v>23.12</v>
      </c>
      <c r="J417" s="57">
        <f t="shared" si="216"/>
        <v>31.28</v>
      </c>
      <c r="K417" s="57">
        <f t="shared" si="217"/>
        <v>48.16</v>
      </c>
      <c r="L417" s="57">
        <f t="shared" si="218"/>
        <v>66</v>
      </c>
      <c r="M417" s="57">
        <f t="shared" si="219"/>
        <v>78.47</v>
      </c>
      <c r="N417" s="57">
        <f t="shared" si="220"/>
        <v>101.95</v>
      </c>
      <c r="O417" s="55">
        <v>423.2</v>
      </c>
      <c r="P417" s="93">
        <f t="shared" si="221"/>
        <v>3077.93</v>
      </c>
    </row>
    <row r="418" spans="1:16" s="5" customFormat="1" x14ac:dyDescent="0.2">
      <c r="A418" s="54">
        <v>19876</v>
      </c>
      <c r="B418" s="81"/>
      <c r="C418" s="81"/>
      <c r="D418" s="82"/>
      <c r="E418" s="82"/>
      <c r="F418" s="56">
        <f t="shared" si="188"/>
        <v>13.44</v>
      </c>
      <c r="G418" s="56">
        <f t="shared" si="189"/>
        <v>16.45</v>
      </c>
      <c r="H418" s="57">
        <f t="shared" si="214"/>
        <v>18.899999999999999</v>
      </c>
      <c r="I418" s="57">
        <f t="shared" si="215"/>
        <v>23.19</v>
      </c>
      <c r="J418" s="57">
        <f t="shared" si="216"/>
        <v>31.37</v>
      </c>
      <c r="K418" s="57">
        <f t="shared" si="217"/>
        <v>48.31</v>
      </c>
      <c r="L418" s="57">
        <f t="shared" si="218"/>
        <v>66.209999999999994</v>
      </c>
      <c r="M418" s="57">
        <f t="shared" si="219"/>
        <v>78.709999999999994</v>
      </c>
      <c r="N418" s="57">
        <f t="shared" si="220"/>
        <v>102.26</v>
      </c>
      <c r="O418" s="55">
        <v>424.5</v>
      </c>
      <c r="P418" s="93">
        <f t="shared" si="221"/>
        <v>3087.39</v>
      </c>
    </row>
    <row r="419" spans="1:16" s="5" customFormat="1" x14ac:dyDescent="0.2">
      <c r="A419" s="54">
        <v>19906</v>
      </c>
      <c r="B419" s="81"/>
      <c r="C419" s="81"/>
      <c r="D419" s="82"/>
      <c r="E419" s="82"/>
      <c r="F419" s="56">
        <f t="shared" si="188"/>
        <v>13.37</v>
      </c>
      <c r="G419" s="56">
        <f t="shared" si="189"/>
        <v>16.36</v>
      </c>
      <c r="H419" s="57">
        <f t="shared" si="214"/>
        <v>18.809999999999999</v>
      </c>
      <c r="I419" s="57">
        <f t="shared" si="215"/>
        <v>23.08</v>
      </c>
      <c r="J419" s="57">
        <f t="shared" si="216"/>
        <v>31.22</v>
      </c>
      <c r="K419" s="57">
        <f t="shared" si="217"/>
        <v>48.07</v>
      </c>
      <c r="L419" s="57">
        <f t="shared" si="218"/>
        <v>65.88</v>
      </c>
      <c r="M419" s="57">
        <f t="shared" si="219"/>
        <v>78.319999999999993</v>
      </c>
      <c r="N419" s="57">
        <f t="shared" si="220"/>
        <v>101.76</v>
      </c>
      <c r="O419" s="55">
        <v>422.4</v>
      </c>
      <c r="P419" s="93">
        <f t="shared" si="221"/>
        <v>3072.12</v>
      </c>
    </row>
    <row r="420" spans="1:16" s="5" customFormat="1" x14ac:dyDescent="0.2">
      <c r="A420" s="54">
        <v>19937</v>
      </c>
      <c r="B420" s="81"/>
      <c r="C420" s="81"/>
      <c r="D420" s="82"/>
      <c r="E420" s="82"/>
      <c r="F420" s="56">
        <f t="shared" si="188"/>
        <v>13.4</v>
      </c>
      <c r="G420" s="56">
        <f t="shared" si="189"/>
        <v>16.41</v>
      </c>
      <c r="H420" s="57">
        <f t="shared" si="214"/>
        <v>18.850000000000001</v>
      </c>
      <c r="I420" s="57">
        <f t="shared" si="215"/>
        <v>23.14</v>
      </c>
      <c r="J420" s="57">
        <f t="shared" si="216"/>
        <v>31.3</v>
      </c>
      <c r="K420" s="57">
        <f t="shared" si="217"/>
        <v>48.19</v>
      </c>
      <c r="L420" s="57">
        <f t="shared" si="218"/>
        <v>66.05</v>
      </c>
      <c r="M420" s="57">
        <f t="shared" si="219"/>
        <v>78.53</v>
      </c>
      <c r="N420" s="57">
        <f t="shared" si="220"/>
        <v>102.02</v>
      </c>
      <c r="O420" s="55">
        <v>423.5</v>
      </c>
      <c r="P420" s="93">
        <f t="shared" si="221"/>
        <v>3080.12</v>
      </c>
    </row>
    <row r="421" spans="1:16" s="5" customFormat="1" x14ac:dyDescent="0.2">
      <c r="A421" s="54">
        <v>19968</v>
      </c>
      <c r="B421" s="81"/>
      <c r="C421" s="81"/>
      <c r="D421" s="82"/>
      <c r="E421" s="82"/>
      <c r="F421" s="56">
        <f t="shared" si="188"/>
        <v>13.38</v>
      </c>
      <c r="G421" s="56">
        <f t="shared" si="189"/>
        <v>16.38</v>
      </c>
      <c r="H421" s="57">
        <f t="shared" si="214"/>
        <v>18.82</v>
      </c>
      <c r="I421" s="57">
        <f t="shared" si="215"/>
        <v>23.1</v>
      </c>
      <c r="J421" s="57">
        <f t="shared" si="216"/>
        <v>31.24</v>
      </c>
      <c r="K421" s="57">
        <f t="shared" si="217"/>
        <v>48.1</v>
      </c>
      <c r="L421" s="57">
        <f t="shared" si="218"/>
        <v>65.92</v>
      </c>
      <c r="M421" s="57">
        <f t="shared" si="219"/>
        <v>78.38</v>
      </c>
      <c r="N421" s="57">
        <f t="shared" si="220"/>
        <v>101.83</v>
      </c>
      <c r="O421" s="55">
        <v>422.7</v>
      </c>
      <c r="P421" s="93">
        <f t="shared" si="221"/>
        <v>3074.3</v>
      </c>
    </row>
    <row r="422" spans="1:16" s="5" customFormat="1" x14ac:dyDescent="0.2">
      <c r="A422" s="54">
        <v>19998</v>
      </c>
      <c r="B422" s="81"/>
      <c r="C422" s="81"/>
      <c r="D422" s="82"/>
      <c r="E422" s="82"/>
      <c r="F422" s="56">
        <f t="shared" si="188"/>
        <v>13.31</v>
      </c>
      <c r="G422" s="56">
        <f t="shared" si="189"/>
        <v>16.29</v>
      </c>
      <c r="H422" s="57">
        <f t="shared" si="214"/>
        <v>18.72</v>
      </c>
      <c r="I422" s="57">
        <f t="shared" si="215"/>
        <v>22.97</v>
      </c>
      <c r="J422" s="57">
        <f t="shared" si="216"/>
        <v>31.07</v>
      </c>
      <c r="K422" s="57">
        <f t="shared" si="217"/>
        <v>47.84</v>
      </c>
      <c r="L422" s="57">
        <f t="shared" si="218"/>
        <v>65.569999999999993</v>
      </c>
      <c r="M422" s="57">
        <f t="shared" si="219"/>
        <v>77.95</v>
      </c>
      <c r="N422" s="57">
        <f t="shared" si="220"/>
        <v>101.27</v>
      </c>
      <c r="O422" s="55">
        <v>420.4</v>
      </c>
      <c r="P422" s="93">
        <f t="shared" si="221"/>
        <v>3057.57</v>
      </c>
    </row>
    <row r="423" spans="1:16" s="5" customFormat="1" x14ac:dyDescent="0.2">
      <c r="A423" s="54">
        <v>20029</v>
      </c>
      <c r="B423" s="81"/>
      <c r="C423" s="81"/>
      <c r="D423" s="82"/>
      <c r="E423" s="82"/>
      <c r="F423" s="56">
        <f t="shared" si="188"/>
        <v>13.35</v>
      </c>
      <c r="G423" s="56">
        <f t="shared" si="189"/>
        <v>16.34</v>
      </c>
      <c r="H423" s="57">
        <f t="shared" si="214"/>
        <v>18.78</v>
      </c>
      <c r="I423" s="57">
        <f t="shared" si="215"/>
        <v>23.05</v>
      </c>
      <c r="J423" s="57">
        <f t="shared" si="216"/>
        <v>31.18</v>
      </c>
      <c r="K423" s="57">
        <f t="shared" si="217"/>
        <v>48.01</v>
      </c>
      <c r="L423" s="57">
        <f t="shared" si="218"/>
        <v>65.8</v>
      </c>
      <c r="M423" s="57">
        <f t="shared" si="219"/>
        <v>78.23</v>
      </c>
      <c r="N423" s="57">
        <f t="shared" si="220"/>
        <v>101.64</v>
      </c>
      <c r="O423" s="55">
        <v>421.9</v>
      </c>
      <c r="P423" s="93">
        <f t="shared" si="221"/>
        <v>3068.48</v>
      </c>
    </row>
    <row r="424" spans="1:16" s="5" customFormat="1" x14ac:dyDescent="0.2">
      <c r="A424" s="54">
        <v>20059</v>
      </c>
      <c r="B424" s="81"/>
      <c r="C424" s="81"/>
      <c r="D424" s="82"/>
      <c r="E424" s="82"/>
      <c r="F424" s="56">
        <f t="shared" si="188"/>
        <v>13.38</v>
      </c>
      <c r="G424" s="56">
        <f t="shared" si="189"/>
        <v>16.38</v>
      </c>
      <c r="H424" s="57">
        <f t="shared" si="214"/>
        <v>18.829999999999998</v>
      </c>
      <c r="I424" s="57">
        <f t="shared" si="215"/>
        <v>23.11</v>
      </c>
      <c r="J424" s="57">
        <f t="shared" si="216"/>
        <v>31.26</v>
      </c>
      <c r="K424" s="57">
        <f t="shared" si="217"/>
        <v>48.13</v>
      </c>
      <c r="L424" s="57">
        <f t="shared" si="218"/>
        <v>65.959999999999994</v>
      </c>
      <c r="M424" s="57">
        <f t="shared" si="219"/>
        <v>78.41</v>
      </c>
      <c r="N424" s="57">
        <f t="shared" si="220"/>
        <v>101.88</v>
      </c>
      <c r="O424" s="55">
        <v>422.9</v>
      </c>
      <c r="P424" s="93">
        <f t="shared" si="221"/>
        <v>3075.75</v>
      </c>
    </row>
    <row r="425" spans="1:16" s="5" customFormat="1" x14ac:dyDescent="0.2">
      <c r="A425" s="54">
        <v>20090</v>
      </c>
      <c r="B425" s="81"/>
      <c r="C425" s="81"/>
      <c r="D425" s="82"/>
      <c r="E425" s="82"/>
      <c r="F425" s="56">
        <f t="shared" si="188"/>
        <v>13.4</v>
      </c>
      <c r="G425" s="56">
        <f t="shared" si="189"/>
        <v>16.41</v>
      </c>
      <c r="H425" s="57">
        <f t="shared" si="214"/>
        <v>18.850000000000001</v>
      </c>
      <c r="I425" s="57">
        <f t="shared" si="215"/>
        <v>23.14</v>
      </c>
      <c r="J425" s="57">
        <f t="shared" si="216"/>
        <v>31.3</v>
      </c>
      <c r="K425" s="57">
        <f t="shared" si="217"/>
        <v>48.19</v>
      </c>
      <c r="L425" s="57">
        <f t="shared" si="218"/>
        <v>66.05</v>
      </c>
      <c r="M425" s="57">
        <f t="shared" si="219"/>
        <v>78.53</v>
      </c>
      <c r="N425" s="57">
        <f t="shared" si="220"/>
        <v>102.02</v>
      </c>
      <c r="O425" s="55">
        <v>423.5</v>
      </c>
      <c r="P425" s="93">
        <f t="shared" si="221"/>
        <v>3080.12</v>
      </c>
    </row>
    <row r="426" spans="1:16" s="5" customFormat="1" x14ac:dyDescent="0.2">
      <c r="A426" s="54">
        <v>20121</v>
      </c>
      <c r="B426" s="81"/>
      <c r="C426" s="81"/>
      <c r="D426" s="82"/>
      <c r="E426" s="82"/>
      <c r="F426" s="56">
        <f>O426*0.03165</f>
        <v>13.33</v>
      </c>
      <c r="G426" s="56">
        <f>O426*0.03874</f>
        <v>16.32</v>
      </c>
      <c r="H426" s="57">
        <f>O426*0.04452</f>
        <v>18.75</v>
      </c>
      <c r="I426" s="57">
        <f>O426*0.05464</f>
        <v>23.01</v>
      </c>
      <c r="J426" s="57">
        <f>O426*0.07391</f>
        <v>31.13</v>
      </c>
      <c r="K426" s="57">
        <f>O426*0.1138</f>
        <v>47.93</v>
      </c>
      <c r="L426" s="57">
        <f>O426*0.15596</f>
        <v>65.69</v>
      </c>
      <c r="M426" s="57">
        <f>O426*0.18542</f>
        <v>78.099999999999994</v>
      </c>
      <c r="N426" s="57">
        <f>O426*0.2409</f>
        <v>101.47</v>
      </c>
      <c r="O426" s="55">
        <v>421.2</v>
      </c>
      <c r="P426" s="93">
        <f>O426*7.273</f>
        <v>3063.39</v>
      </c>
    </row>
    <row r="427" spans="1:16" s="5" customFormat="1" x14ac:dyDescent="0.2">
      <c r="A427" s="54">
        <v>20149</v>
      </c>
      <c r="B427" s="81"/>
      <c r="C427" s="81"/>
      <c r="D427" s="82"/>
      <c r="E427" s="82"/>
      <c r="F427" s="56">
        <f>O427*0.03165</f>
        <v>13.29</v>
      </c>
      <c r="G427" s="56">
        <f>O427*0.03874</f>
        <v>16.260000000000002</v>
      </c>
      <c r="H427" s="57">
        <f>O427*0.04452</f>
        <v>18.690000000000001</v>
      </c>
      <c r="I427" s="57">
        <f>O427*0.05464</f>
        <v>22.94</v>
      </c>
      <c r="J427" s="57">
        <f>O427*0.07391</f>
        <v>31.03</v>
      </c>
      <c r="K427" s="57">
        <f>O427*0.1138</f>
        <v>47.77</v>
      </c>
      <c r="L427" s="57">
        <f>O427*0.15596</f>
        <v>65.47</v>
      </c>
      <c r="M427" s="57">
        <f>O427*0.18542</f>
        <v>77.84</v>
      </c>
      <c r="N427" s="57">
        <f>O427*0.2409</f>
        <v>101.13</v>
      </c>
      <c r="O427" s="55">
        <v>419.8</v>
      </c>
      <c r="P427" s="93">
        <f>O427*7.273</f>
        <v>3053.21</v>
      </c>
    </row>
    <row r="428" spans="1:16" s="5" customFormat="1" x14ac:dyDescent="0.2">
      <c r="A428" s="54">
        <v>20180</v>
      </c>
      <c r="B428" s="81"/>
      <c r="C428" s="81"/>
      <c r="D428" s="82"/>
      <c r="E428" s="82"/>
      <c r="F428" s="56">
        <f>O428*0.03165</f>
        <v>13.18</v>
      </c>
      <c r="G428" s="56">
        <f>O428*0.03874</f>
        <v>16.13</v>
      </c>
      <c r="H428" s="57">
        <f>O428*0.04452</f>
        <v>18.54</v>
      </c>
      <c r="I428" s="57">
        <f>O428*0.05464</f>
        <v>22.75</v>
      </c>
      <c r="J428" s="57">
        <f>O428*0.07391</f>
        <v>30.78</v>
      </c>
      <c r="K428" s="57">
        <f>O428*0.1138</f>
        <v>47.39</v>
      </c>
      <c r="L428" s="57">
        <f>O428*0.15596</f>
        <v>64.94</v>
      </c>
      <c r="M428" s="57">
        <f>O428*0.18542</f>
        <v>77.209999999999994</v>
      </c>
      <c r="N428" s="57">
        <f>O428*0.2409</f>
        <v>100.31</v>
      </c>
      <c r="O428" s="55">
        <v>416.4</v>
      </c>
      <c r="P428" s="93">
        <f>O428*7.273</f>
        <v>3028.48</v>
      </c>
    </row>
    <row r="429" spans="1:16" s="5" customFormat="1" x14ac:dyDescent="0.2">
      <c r="A429" s="54">
        <v>20210</v>
      </c>
      <c r="B429" s="81"/>
      <c r="C429" s="81"/>
      <c r="D429" s="82"/>
      <c r="E429" s="82"/>
      <c r="F429" s="56">
        <f>O429*0.03165</f>
        <v>13.11</v>
      </c>
      <c r="G429" s="56">
        <f>O429*0.03874</f>
        <v>16.04</v>
      </c>
      <c r="H429" s="57">
        <f>O429*0.04452</f>
        <v>18.440000000000001</v>
      </c>
      <c r="I429" s="57">
        <f>O429*0.05464</f>
        <v>22.63</v>
      </c>
      <c r="J429" s="57">
        <f>O429*0.07391</f>
        <v>30.61</v>
      </c>
      <c r="K429" s="57">
        <f>O429*0.1138</f>
        <v>47.12</v>
      </c>
      <c r="L429" s="57">
        <f>O429*0.15596</f>
        <v>64.58</v>
      </c>
      <c r="M429" s="57">
        <f>O429*0.18542</f>
        <v>76.78</v>
      </c>
      <c r="N429" s="57">
        <f>O429*0.2409</f>
        <v>99.76</v>
      </c>
      <c r="O429" s="55">
        <v>414.1</v>
      </c>
      <c r="P429" s="93">
        <f>O429*7.273</f>
        <v>3011.75</v>
      </c>
    </row>
    <row r="430" spans="1:16" s="5" customFormat="1" x14ac:dyDescent="0.2">
      <c r="A430" s="54">
        <v>20241</v>
      </c>
      <c r="B430" s="81"/>
      <c r="C430" s="81"/>
      <c r="D430" s="82"/>
      <c r="E430" s="82"/>
      <c r="F430" s="56">
        <f>O430*0.03165</f>
        <v>13.16</v>
      </c>
      <c r="G430" s="56">
        <f>O430*0.03874</f>
        <v>16.11</v>
      </c>
      <c r="H430" s="57">
        <f>O430*0.04452</f>
        <v>18.510000000000002</v>
      </c>
      <c r="I430" s="57">
        <f>O430*0.05464</f>
        <v>22.72</v>
      </c>
      <c r="J430" s="57">
        <f>O430*0.07391</f>
        <v>30.73</v>
      </c>
      <c r="K430" s="57">
        <f>O430*0.1138</f>
        <v>47.32</v>
      </c>
      <c r="L430" s="57">
        <f>O430*0.15596</f>
        <v>64.849999999999994</v>
      </c>
      <c r="M430" s="57">
        <f>O430*0.18542</f>
        <v>77.099999999999994</v>
      </c>
      <c r="N430" s="57">
        <f>O430*0.2409</f>
        <v>100.17</v>
      </c>
      <c r="O430" s="55">
        <v>415.8</v>
      </c>
      <c r="P430" s="93">
        <f>O430*7.273</f>
        <v>3024.11</v>
      </c>
    </row>
    <row r="431" spans="1:16" s="5" customFormat="1" x14ac:dyDescent="0.2">
      <c r="A431" s="54">
        <v>20271</v>
      </c>
      <c r="B431" s="81"/>
      <c r="C431" s="81"/>
      <c r="D431" s="82"/>
      <c r="E431" s="82"/>
      <c r="F431" s="56">
        <f>N431*0.13137</f>
        <v>13.26</v>
      </c>
      <c r="G431" s="56">
        <f>N431*0.1608</f>
        <v>16.22</v>
      </c>
      <c r="H431" s="57">
        <f>N431*0.18481</f>
        <v>18.649999999999999</v>
      </c>
      <c r="I431" s="57">
        <f>N431*0.22682</f>
        <v>22.89</v>
      </c>
      <c r="J431" s="57">
        <f>N431*0.30683</f>
        <v>30.96</v>
      </c>
      <c r="K431" s="57">
        <f>N431*0.4725</f>
        <v>47.68</v>
      </c>
      <c r="L431" s="57">
        <f>N431*0.64739</f>
        <v>65.319999999999993</v>
      </c>
      <c r="M431" s="57">
        <f>N431*0.7697</f>
        <v>77.66</v>
      </c>
      <c r="N431" s="55">
        <v>100.9</v>
      </c>
      <c r="O431" s="57">
        <f>N431*4.151</f>
        <v>418.84</v>
      </c>
      <c r="P431" s="93">
        <f>N431*30.19022</f>
        <v>3046.19</v>
      </c>
    </row>
    <row r="432" spans="1:16" s="5" customFormat="1" x14ac:dyDescent="0.2">
      <c r="A432" s="54">
        <v>20302</v>
      </c>
      <c r="B432" s="81"/>
      <c r="C432" s="81"/>
      <c r="D432" s="82"/>
      <c r="E432" s="82"/>
      <c r="F432" s="56">
        <f t="shared" ref="F432:F495" si="222">N432*0.13137</f>
        <v>13.32</v>
      </c>
      <c r="G432" s="56">
        <f t="shared" ref="G432:G495" si="223">N432*0.1608</f>
        <v>16.309999999999999</v>
      </c>
      <c r="H432" s="57">
        <f t="shared" ref="H432:H447" si="224">N432*0.18481</f>
        <v>18.739999999999998</v>
      </c>
      <c r="I432" s="57">
        <f t="shared" ref="I432:I447" si="225">N432*0.22682</f>
        <v>23</v>
      </c>
      <c r="J432" s="57">
        <f t="shared" ref="J432:J447" si="226">N432*0.30683</f>
        <v>31.11</v>
      </c>
      <c r="K432" s="57">
        <f t="shared" ref="K432:K447" si="227">N432*0.4725</f>
        <v>47.91</v>
      </c>
      <c r="L432" s="57">
        <f t="shared" ref="L432:L447" si="228">N432*0.64739</f>
        <v>65.650000000000006</v>
      </c>
      <c r="M432" s="57">
        <f t="shared" ref="M432:M447" si="229">N432*0.7697</f>
        <v>78.05</v>
      </c>
      <c r="N432" s="55">
        <v>101.4</v>
      </c>
      <c r="O432" s="57">
        <f t="shared" ref="O432:O447" si="230">N432*4.151</f>
        <v>420.91</v>
      </c>
      <c r="P432" s="93">
        <f t="shared" ref="P432:P447" si="231">N432*30.19022</f>
        <v>3061.29</v>
      </c>
    </row>
    <row r="433" spans="1:16" s="5" customFormat="1" x14ac:dyDescent="0.2">
      <c r="A433" s="54">
        <v>20333</v>
      </c>
      <c r="B433" s="81"/>
      <c r="C433" s="81"/>
      <c r="D433" s="82"/>
      <c r="E433" s="82"/>
      <c r="F433" s="56">
        <f t="shared" si="222"/>
        <v>13.37</v>
      </c>
      <c r="G433" s="56">
        <f t="shared" si="223"/>
        <v>16.37</v>
      </c>
      <c r="H433" s="57">
        <f t="shared" si="224"/>
        <v>18.809999999999999</v>
      </c>
      <c r="I433" s="57">
        <f t="shared" si="225"/>
        <v>23.09</v>
      </c>
      <c r="J433" s="57">
        <f t="shared" si="226"/>
        <v>31.24</v>
      </c>
      <c r="K433" s="57">
        <f t="shared" si="227"/>
        <v>48.1</v>
      </c>
      <c r="L433" s="57">
        <f t="shared" si="228"/>
        <v>65.900000000000006</v>
      </c>
      <c r="M433" s="57">
        <f t="shared" si="229"/>
        <v>78.36</v>
      </c>
      <c r="N433" s="55">
        <v>101.8</v>
      </c>
      <c r="O433" s="57">
        <f t="shared" si="230"/>
        <v>422.57</v>
      </c>
      <c r="P433" s="93">
        <f t="shared" si="231"/>
        <v>3073.36</v>
      </c>
    </row>
    <row r="434" spans="1:16" s="5" customFormat="1" x14ac:dyDescent="0.2">
      <c r="A434" s="54">
        <v>20363</v>
      </c>
      <c r="B434" s="81"/>
      <c r="C434" s="81"/>
      <c r="D434" s="82"/>
      <c r="E434" s="82"/>
      <c r="F434" s="56">
        <f t="shared" si="222"/>
        <v>13.37</v>
      </c>
      <c r="G434" s="56">
        <f t="shared" si="223"/>
        <v>16.37</v>
      </c>
      <c r="H434" s="57">
        <f t="shared" si="224"/>
        <v>18.809999999999999</v>
      </c>
      <c r="I434" s="57">
        <f t="shared" si="225"/>
        <v>23.09</v>
      </c>
      <c r="J434" s="57">
        <f t="shared" si="226"/>
        <v>31.24</v>
      </c>
      <c r="K434" s="57">
        <f t="shared" si="227"/>
        <v>48.1</v>
      </c>
      <c r="L434" s="57">
        <f t="shared" si="228"/>
        <v>65.900000000000006</v>
      </c>
      <c r="M434" s="57">
        <f t="shared" si="229"/>
        <v>78.36</v>
      </c>
      <c r="N434" s="55">
        <v>101.8</v>
      </c>
      <c r="O434" s="57">
        <f t="shared" si="230"/>
        <v>422.57</v>
      </c>
      <c r="P434" s="93">
        <f t="shared" si="231"/>
        <v>3073.36</v>
      </c>
    </row>
    <row r="435" spans="1:16" s="5" customFormat="1" x14ac:dyDescent="0.2">
      <c r="A435" s="54">
        <v>20394</v>
      </c>
      <c r="B435" s="81"/>
      <c r="C435" s="81"/>
      <c r="D435" s="82"/>
      <c r="E435" s="82"/>
      <c r="F435" s="56">
        <f t="shared" si="222"/>
        <v>13.41</v>
      </c>
      <c r="G435" s="56">
        <f t="shared" si="223"/>
        <v>16.420000000000002</v>
      </c>
      <c r="H435" s="57">
        <f t="shared" si="224"/>
        <v>18.87</v>
      </c>
      <c r="I435" s="57">
        <f t="shared" si="225"/>
        <v>23.16</v>
      </c>
      <c r="J435" s="57">
        <f t="shared" si="226"/>
        <v>31.33</v>
      </c>
      <c r="K435" s="57">
        <f t="shared" si="227"/>
        <v>48.24</v>
      </c>
      <c r="L435" s="57">
        <f t="shared" si="228"/>
        <v>66.099999999999994</v>
      </c>
      <c r="M435" s="57">
        <f t="shared" si="229"/>
        <v>78.59</v>
      </c>
      <c r="N435" s="55">
        <v>102.1</v>
      </c>
      <c r="O435" s="57">
        <f t="shared" si="230"/>
        <v>423.82</v>
      </c>
      <c r="P435" s="93">
        <f t="shared" si="231"/>
        <v>3082.42</v>
      </c>
    </row>
    <row r="436" spans="1:16" s="5" customFormat="1" x14ac:dyDescent="0.2">
      <c r="A436" s="54">
        <v>20424</v>
      </c>
      <c r="B436" s="81"/>
      <c r="C436" s="81"/>
      <c r="D436" s="82"/>
      <c r="E436" s="82"/>
      <c r="F436" s="56">
        <f t="shared" si="222"/>
        <v>13.43</v>
      </c>
      <c r="G436" s="56">
        <f t="shared" si="223"/>
        <v>16.43</v>
      </c>
      <c r="H436" s="57">
        <f t="shared" si="224"/>
        <v>18.89</v>
      </c>
      <c r="I436" s="57">
        <f t="shared" si="225"/>
        <v>23.18</v>
      </c>
      <c r="J436" s="57">
        <f t="shared" si="226"/>
        <v>31.36</v>
      </c>
      <c r="K436" s="57">
        <f t="shared" si="227"/>
        <v>48.29</v>
      </c>
      <c r="L436" s="57">
        <f t="shared" si="228"/>
        <v>66.16</v>
      </c>
      <c r="M436" s="57">
        <f t="shared" si="229"/>
        <v>78.66</v>
      </c>
      <c r="N436" s="55">
        <v>102.2</v>
      </c>
      <c r="O436" s="57">
        <f t="shared" si="230"/>
        <v>424.23</v>
      </c>
      <c r="P436" s="93">
        <f t="shared" si="231"/>
        <v>3085.44</v>
      </c>
    </row>
    <row r="437" spans="1:16" s="5" customFormat="1" x14ac:dyDescent="0.2">
      <c r="A437" s="54">
        <v>20455</v>
      </c>
      <c r="B437" s="81"/>
      <c r="C437" s="81"/>
      <c r="D437" s="82"/>
      <c r="E437" s="82"/>
      <c r="F437" s="56">
        <f t="shared" si="222"/>
        <v>13.43</v>
      </c>
      <c r="G437" s="56">
        <f t="shared" si="223"/>
        <v>16.43</v>
      </c>
      <c r="H437" s="57">
        <f t="shared" si="224"/>
        <v>18.89</v>
      </c>
      <c r="I437" s="57">
        <f t="shared" si="225"/>
        <v>23.18</v>
      </c>
      <c r="J437" s="57">
        <f t="shared" si="226"/>
        <v>31.36</v>
      </c>
      <c r="K437" s="57">
        <f t="shared" si="227"/>
        <v>48.29</v>
      </c>
      <c r="L437" s="57">
        <f t="shared" si="228"/>
        <v>66.16</v>
      </c>
      <c r="M437" s="57">
        <f t="shared" si="229"/>
        <v>78.66</v>
      </c>
      <c r="N437" s="55">
        <v>102.2</v>
      </c>
      <c r="O437" s="57">
        <f t="shared" si="230"/>
        <v>424.23</v>
      </c>
      <c r="P437" s="93">
        <f t="shared" si="231"/>
        <v>3085.44</v>
      </c>
    </row>
    <row r="438" spans="1:16" s="5" customFormat="1" x14ac:dyDescent="0.2">
      <c r="A438" s="54">
        <v>20486</v>
      </c>
      <c r="B438" s="81"/>
      <c r="C438" s="81"/>
      <c r="D438" s="82"/>
      <c r="E438" s="82"/>
      <c r="F438" s="56">
        <f t="shared" si="222"/>
        <v>13.45</v>
      </c>
      <c r="G438" s="56">
        <f t="shared" si="223"/>
        <v>16.47</v>
      </c>
      <c r="H438" s="57">
        <f t="shared" si="224"/>
        <v>18.920000000000002</v>
      </c>
      <c r="I438" s="57">
        <f t="shared" si="225"/>
        <v>23.23</v>
      </c>
      <c r="J438" s="57">
        <f t="shared" si="226"/>
        <v>31.42</v>
      </c>
      <c r="K438" s="57">
        <f t="shared" si="227"/>
        <v>48.38</v>
      </c>
      <c r="L438" s="57">
        <f t="shared" si="228"/>
        <v>66.290000000000006</v>
      </c>
      <c r="M438" s="57">
        <f t="shared" si="229"/>
        <v>78.819999999999993</v>
      </c>
      <c r="N438" s="55">
        <v>102.4</v>
      </c>
      <c r="O438" s="57">
        <f t="shared" si="230"/>
        <v>425.06</v>
      </c>
      <c r="P438" s="93">
        <f t="shared" si="231"/>
        <v>3091.48</v>
      </c>
    </row>
    <row r="439" spans="1:16" s="5" customFormat="1" x14ac:dyDescent="0.2">
      <c r="A439" s="54">
        <v>20515</v>
      </c>
      <c r="B439" s="81"/>
      <c r="C439" s="81"/>
      <c r="D439" s="82"/>
      <c r="E439" s="82"/>
      <c r="F439" s="56">
        <f t="shared" si="222"/>
        <v>13.52</v>
      </c>
      <c r="G439" s="56">
        <f t="shared" si="223"/>
        <v>16.55</v>
      </c>
      <c r="H439" s="57">
        <f t="shared" si="224"/>
        <v>19.02</v>
      </c>
      <c r="I439" s="57">
        <f t="shared" si="225"/>
        <v>23.34</v>
      </c>
      <c r="J439" s="57">
        <f t="shared" si="226"/>
        <v>31.57</v>
      </c>
      <c r="K439" s="57">
        <f t="shared" si="227"/>
        <v>48.62</v>
      </c>
      <c r="L439" s="57">
        <f t="shared" si="228"/>
        <v>66.62</v>
      </c>
      <c r="M439" s="57">
        <f t="shared" si="229"/>
        <v>79.2</v>
      </c>
      <c r="N439" s="55">
        <v>102.9</v>
      </c>
      <c r="O439" s="57">
        <f t="shared" si="230"/>
        <v>427.14</v>
      </c>
      <c r="P439" s="93">
        <f t="shared" si="231"/>
        <v>3106.57</v>
      </c>
    </row>
    <row r="440" spans="1:16" s="5" customFormat="1" x14ac:dyDescent="0.2">
      <c r="A440" s="54">
        <v>20546</v>
      </c>
      <c r="B440" s="81"/>
      <c r="C440" s="81"/>
      <c r="D440" s="82"/>
      <c r="E440" s="82"/>
      <c r="F440" s="56">
        <f t="shared" si="222"/>
        <v>13.52</v>
      </c>
      <c r="G440" s="56">
        <f t="shared" si="223"/>
        <v>16.55</v>
      </c>
      <c r="H440" s="57">
        <f t="shared" si="224"/>
        <v>19.02</v>
      </c>
      <c r="I440" s="57">
        <f t="shared" si="225"/>
        <v>23.34</v>
      </c>
      <c r="J440" s="57">
        <f t="shared" si="226"/>
        <v>31.57</v>
      </c>
      <c r="K440" s="57">
        <f t="shared" si="227"/>
        <v>48.62</v>
      </c>
      <c r="L440" s="57">
        <f t="shared" si="228"/>
        <v>66.62</v>
      </c>
      <c r="M440" s="57">
        <f t="shared" si="229"/>
        <v>79.2</v>
      </c>
      <c r="N440" s="55">
        <v>102.9</v>
      </c>
      <c r="O440" s="57">
        <f t="shared" si="230"/>
        <v>427.14</v>
      </c>
      <c r="P440" s="93">
        <f t="shared" si="231"/>
        <v>3106.57</v>
      </c>
    </row>
    <row r="441" spans="1:16" s="5" customFormat="1" x14ac:dyDescent="0.2">
      <c r="A441" s="54">
        <v>20576</v>
      </c>
      <c r="B441" s="81"/>
      <c r="C441" s="81"/>
      <c r="D441" s="82"/>
      <c r="E441" s="82"/>
      <c r="F441" s="56">
        <f t="shared" si="222"/>
        <v>13.57</v>
      </c>
      <c r="G441" s="56">
        <f t="shared" si="223"/>
        <v>16.61</v>
      </c>
      <c r="H441" s="57">
        <f t="shared" si="224"/>
        <v>19.09</v>
      </c>
      <c r="I441" s="57">
        <f t="shared" si="225"/>
        <v>23.43</v>
      </c>
      <c r="J441" s="57">
        <f t="shared" si="226"/>
        <v>31.7</v>
      </c>
      <c r="K441" s="57">
        <f t="shared" si="227"/>
        <v>48.81</v>
      </c>
      <c r="L441" s="57">
        <f t="shared" si="228"/>
        <v>66.88</v>
      </c>
      <c r="M441" s="57">
        <f t="shared" si="229"/>
        <v>79.510000000000005</v>
      </c>
      <c r="N441" s="55">
        <v>103.3</v>
      </c>
      <c r="O441" s="57">
        <f t="shared" si="230"/>
        <v>428.8</v>
      </c>
      <c r="P441" s="93">
        <f t="shared" si="231"/>
        <v>3118.65</v>
      </c>
    </row>
    <row r="442" spans="1:16" s="5" customFormat="1" x14ac:dyDescent="0.2">
      <c r="A442" s="54">
        <v>20607</v>
      </c>
      <c r="B442" s="81"/>
      <c r="C442" s="81"/>
      <c r="D442" s="82"/>
      <c r="E442" s="82"/>
      <c r="F442" s="56">
        <f t="shared" si="222"/>
        <v>13.61</v>
      </c>
      <c r="G442" s="56">
        <f t="shared" si="223"/>
        <v>16.66</v>
      </c>
      <c r="H442" s="57">
        <f t="shared" si="224"/>
        <v>19.14</v>
      </c>
      <c r="I442" s="57">
        <f t="shared" si="225"/>
        <v>23.49</v>
      </c>
      <c r="J442" s="57">
        <f t="shared" si="226"/>
        <v>31.78</v>
      </c>
      <c r="K442" s="57">
        <f t="shared" si="227"/>
        <v>48.94</v>
      </c>
      <c r="L442" s="57">
        <f t="shared" si="228"/>
        <v>67.06</v>
      </c>
      <c r="M442" s="57">
        <f t="shared" si="229"/>
        <v>79.73</v>
      </c>
      <c r="N442" s="55">
        <v>103.58</v>
      </c>
      <c r="O442" s="57">
        <f t="shared" si="230"/>
        <v>429.96</v>
      </c>
      <c r="P442" s="93">
        <f t="shared" si="231"/>
        <v>3127.1</v>
      </c>
    </row>
    <row r="443" spans="1:16" s="5" customFormat="1" x14ac:dyDescent="0.2">
      <c r="A443" s="54">
        <v>20637</v>
      </c>
      <c r="B443" s="81"/>
      <c r="C443" s="81"/>
      <c r="D443" s="82"/>
      <c r="E443" s="82"/>
      <c r="F443" s="56">
        <f t="shared" si="222"/>
        <v>13.63</v>
      </c>
      <c r="G443" s="56">
        <f t="shared" si="223"/>
        <v>16.68</v>
      </c>
      <c r="H443" s="57">
        <f t="shared" si="224"/>
        <v>19.170000000000002</v>
      </c>
      <c r="I443" s="57">
        <f t="shared" si="225"/>
        <v>23.53</v>
      </c>
      <c r="J443" s="57">
        <f t="shared" si="226"/>
        <v>31.82</v>
      </c>
      <c r="K443" s="57">
        <f t="shared" si="227"/>
        <v>49.01</v>
      </c>
      <c r="L443" s="57">
        <f t="shared" si="228"/>
        <v>67.150000000000006</v>
      </c>
      <c r="M443" s="57">
        <f t="shared" si="229"/>
        <v>79.83</v>
      </c>
      <c r="N443" s="55">
        <v>103.72</v>
      </c>
      <c r="O443" s="57">
        <f t="shared" si="230"/>
        <v>430.54</v>
      </c>
      <c r="P443" s="93">
        <f t="shared" si="231"/>
        <v>3131.33</v>
      </c>
    </row>
    <row r="444" spans="1:16" s="5" customFormat="1" x14ac:dyDescent="0.2">
      <c r="A444" s="54">
        <v>20668</v>
      </c>
      <c r="B444" s="81"/>
      <c r="C444" s="81"/>
      <c r="D444" s="82"/>
      <c r="E444" s="82"/>
      <c r="F444" s="56">
        <f t="shared" si="222"/>
        <v>13.64</v>
      </c>
      <c r="G444" s="56">
        <f t="shared" si="223"/>
        <v>16.7</v>
      </c>
      <c r="H444" s="57">
        <f t="shared" si="224"/>
        <v>19.190000000000001</v>
      </c>
      <c r="I444" s="57">
        <f t="shared" si="225"/>
        <v>23.55</v>
      </c>
      <c r="J444" s="57">
        <f t="shared" si="226"/>
        <v>31.86</v>
      </c>
      <c r="K444" s="57">
        <f t="shared" si="227"/>
        <v>49.06</v>
      </c>
      <c r="L444" s="57">
        <f t="shared" si="228"/>
        <v>67.22</v>
      </c>
      <c r="M444" s="57">
        <f t="shared" si="229"/>
        <v>79.930000000000007</v>
      </c>
      <c r="N444" s="55">
        <v>103.84</v>
      </c>
      <c r="O444" s="57">
        <f t="shared" si="230"/>
        <v>431.04</v>
      </c>
      <c r="P444" s="93">
        <f t="shared" si="231"/>
        <v>3134.95</v>
      </c>
    </row>
    <row r="445" spans="1:16" s="5" customFormat="1" x14ac:dyDescent="0.2">
      <c r="A445" s="54">
        <v>20699</v>
      </c>
      <c r="B445" s="81"/>
      <c r="C445" s="81"/>
      <c r="D445" s="82"/>
      <c r="E445" s="82"/>
      <c r="F445" s="56">
        <f t="shared" si="222"/>
        <v>13.68</v>
      </c>
      <c r="G445" s="56">
        <f t="shared" si="223"/>
        <v>16.739999999999998</v>
      </c>
      <c r="H445" s="57">
        <f t="shared" si="224"/>
        <v>19.239999999999998</v>
      </c>
      <c r="I445" s="57">
        <f t="shared" si="225"/>
        <v>23.62</v>
      </c>
      <c r="J445" s="57">
        <f t="shared" si="226"/>
        <v>31.95</v>
      </c>
      <c r="K445" s="57">
        <f t="shared" si="227"/>
        <v>49.2</v>
      </c>
      <c r="L445" s="57">
        <f t="shared" si="228"/>
        <v>67.41</v>
      </c>
      <c r="M445" s="57">
        <f t="shared" si="229"/>
        <v>80.150000000000006</v>
      </c>
      <c r="N445" s="55">
        <v>104.13</v>
      </c>
      <c r="O445" s="57">
        <f t="shared" si="230"/>
        <v>432.24</v>
      </c>
      <c r="P445" s="93">
        <f t="shared" si="231"/>
        <v>3143.71</v>
      </c>
    </row>
    <row r="446" spans="1:16" s="5" customFormat="1" x14ac:dyDescent="0.2">
      <c r="A446" s="54">
        <v>20729</v>
      </c>
      <c r="B446" s="81"/>
      <c r="C446" s="81"/>
      <c r="D446" s="82"/>
      <c r="E446" s="82"/>
      <c r="F446" s="56">
        <f t="shared" si="222"/>
        <v>13.74</v>
      </c>
      <c r="G446" s="56">
        <f t="shared" si="223"/>
        <v>16.82</v>
      </c>
      <c r="H446" s="57">
        <f t="shared" si="224"/>
        <v>19.329999999999998</v>
      </c>
      <c r="I446" s="57">
        <f t="shared" si="225"/>
        <v>23.73</v>
      </c>
      <c r="J446" s="57">
        <f t="shared" si="226"/>
        <v>32.1</v>
      </c>
      <c r="K446" s="57">
        <f t="shared" si="227"/>
        <v>49.43</v>
      </c>
      <c r="L446" s="57">
        <f t="shared" si="228"/>
        <v>67.72</v>
      </c>
      <c r="M446" s="57">
        <f t="shared" si="229"/>
        <v>80.52</v>
      </c>
      <c r="N446" s="55">
        <v>104.61</v>
      </c>
      <c r="O446" s="57">
        <f t="shared" si="230"/>
        <v>434.24</v>
      </c>
      <c r="P446" s="93">
        <f t="shared" si="231"/>
        <v>3158.2</v>
      </c>
    </row>
    <row r="447" spans="1:16" s="5" customFormat="1" x14ac:dyDescent="0.2">
      <c r="A447" s="54">
        <v>20760</v>
      </c>
      <c r="B447" s="81"/>
      <c r="C447" s="81"/>
      <c r="D447" s="82"/>
      <c r="E447" s="82"/>
      <c r="F447" s="56">
        <f t="shared" si="222"/>
        <v>13.76</v>
      </c>
      <c r="G447" s="56">
        <f t="shared" si="223"/>
        <v>16.850000000000001</v>
      </c>
      <c r="H447" s="57">
        <f t="shared" si="224"/>
        <v>19.36</v>
      </c>
      <c r="I447" s="57">
        <f t="shared" si="225"/>
        <v>23.76</v>
      </c>
      <c r="J447" s="57">
        <f t="shared" si="226"/>
        <v>32.15</v>
      </c>
      <c r="K447" s="57">
        <f t="shared" si="227"/>
        <v>49.5</v>
      </c>
      <c r="L447" s="57">
        <f t="shared" si="228"/>
        <v>67.83</v>
      </c>
      <c r="M447" s="57">
        <f t="shared" si="229"/>
        <v>80.64</v>
      </c>
      <c r="N447" s="55">
        <v>104.77</v>
      </c>
      <c r="O447" s="57">
        <f t="shared" si="230"/>
        <v>434.9</v>
      </c>
      <c r="P447" s="93">
        <f t="shared" si="231"/>
        <v>3163.03</v>
      </c>
    </row>
    <row r="448" spans="1:16" s="5" customFormat="1" x14ac:dyDescent="0.2">
      <c r="A448" s="54">
        <v>20790</v>
      </c>
      <c r="B448" s="81"/>
      <c r="C448" s="81"/>
      <c r="D448" s="82"/>
      <c r="E448" s="82"/>
      <c r="F448" s="56">
        <f t="shared" si="222"/>
        <v>13.85</v>
      </c>
      <c r="G448" s="56">
        <f t="shared" si="223"/>
        <v>16.96</v>
      </c>
      <c r="H448" s="57">
        <f t="shared" ref="H448:H463" si="232">N448*0.18481</f>
        <v>19.489999999999998</v>
      </c>
      <c r="I448" s="57">
        <f t="shared" ref="I448:I463" si="233">N448*0.22682</f>
        <v>23.92</v>
      </c>
      <c r="J448" s="57">
        <f t="shared" ref="J448:J463" si="234">N448*0.30683</f>
        <v>32.36</v>
      </c>
      <c r="K448" s="57">
        <f t="shared" ref="K448:K463" si="235">N448*0.4725</f>
        <v>49.83</v>
      </c>
      <c r="L448" s="57">
        <f t="shared" ref="L448:L463" si="236">N448*0.64739</f>
        <v>68.27</v>
      </c>
      <c r="M448" s="57">
        <f t="shared" ref="M448:M463" si="237">N448*0.7697</f>
        <v>81.16</v>
      </c>
      <c r="N448" s="55">
        <v>105.45</v>
      </c>
      <c r="O448" s="57">
        <f t="shared" ref="O448:O463" si="238">N448*4.151</f>
        <v>437.72</v>
      </c>
      <c r="P448" s="93">
        <f t="shared" ref="P448:P463" si="239">N448*30.19022</f>
        <v>3183.56</v>
      </c>
    </row>
    <row r="449" spans="1:16" s="5" customFormat="1" x14ac:dyDescent="0.2">
      <c r="A449" s="54">
        <v>20821</v>
      </c>
      <c r="B449" s="81"/>
      <c r="C449" s="81"/>
      <c r="D449" s="82"/>
      <c r="E449" s="82"/>
      <c r="F449" s="56">
        <f t="shared" si="222"/>
        <v>13.91</v>
      </c>
      <c r="G449" s="56">
        <f t="shared" si="223"/>
        <v>17.03</v>
      </c>
      <c r="H449" s="57">
        <f t="shared" si="232"/>
        <v>19.57</v>
      </c>
      <c r="I449" s="57">
        <f t="shared" si="233"/>
        <v>24.02</v>
      </c>
      <c r="J449" s="57">
        <f t="shared" si="234"/>
        <v>32.49</v>
      </c>
      <c r="K449" s="57">
        <f t="shared" si="235"/>
        <v>50.03</v>
      </c>
      <c r="L449" s="57">
        <f t="shared" si="236"/>
        <v>68.55</v>
      </c>
      <c r="M449" s="57">
        <f t="shared" si="237"/>
        <v>81.5</v>
      </c>
      <c r="N449" s="55">
        <v>105.88</v>
      </c>
      <c r="O449" s="57">
        <f t="shared" si="238"/>
        <v>439.51</v>
      </c>
      <c r="P449" s="93">
        <f t="shared" si="239"/>
        <v>3196.54</v>
      </c>
    </row>
    <row r="450" spans="1:16" s="5" customFormat="1" x14ac:dyDescent="0.2">
      <c r="A450" s="54">
        <v>20852</v>
      </c>
      <c r="B450" s="81"/>
      <c r="C450" s="81"/>
      <c r="D450" s="82"/>
      <c r="E450" s="82"/>
      <c r="F450" s="56">
        <f t="shared" si="222"/>
        <v>13.94</v>
      </c>
      <c r="G450" s="56">
        <f t="shared" si="223"/>
        <v>17.059999999999999</v>
      </c>
      <c r="H450" s="57">
        <f t="shared" si="232"/>
        <v>19.61</v>
      </c>
      <c r="I450" s="57">
        <f t="shared" si="233"/>
        <v>24.07</v>
      </c>
      <c r="J450" s="57">
        <f t="shared" si="234"/>
        <v>32.56</v>
      </c>
      <c r="K450" s="57">
        <f t="shared" si="235"/>
        <v>50.14</v>
      </c>
      <c r="L450" s="57">
        <f t="shared" si="236"/>
        <v>68.7</v>
      </c>
      <c r="M450" s="57">
        <f t="shared" si="237"/>
        <v>81.680000000000007</v>
      </c>
      <c r="N450" s="55">
        <v>106.12</v>
      </c>
      <c r="O450" s="57">
        <f t="shared" si="238"/>
        <v>440.5</v>
      </c>
      <c r="P450" s="93">
        <f t="shared" si="239"/>
        <v>3203.79</v>
      </c>
    </row>
    <row r="451" spans="1:16" s="5" customFormat="1" x14ac:dyDescent="0.2">
      <c r="A451" s="54">
        <v>20880</v>
      </c>
      <c r="B451" s="81"/>
      <c r="C451" s="81"/>
      <c r="D451" s="82"/>
      <c r="E451" s="82"/>
      <c r="F451" s="56">
        <f t="shared" si="222"/>
        <v>13.91</v>
      </c>
      <c r="G451" s="56">
        <f t="shared" si="223"/>
        <v>17.03</v>
      </c>
      <c r="H451" s="57">
        <f t="shared" si="232"/>
        <v>19.579999999999998</v>
      </c>
      <c r="I451" s="57">
        <f t="shared" si="233"/>
        <v>24.02</v>
      </c>
      <c r="J451" s="57">
        <f t="shared" si="234"/>
        <v>32.5</v>
      </c>
      <c r="K451" s="57">
        <f t="shared" si="235"/>
        <v>50.05</v>
      </c>
      <c r="L451" s="57">
        <f t="shared" si="236"/>
        <v>68.569999999999993</v>
      </c>
      <c r="M451" s="57">
        <f t="shared" si="237"/>
        <v>81.53</v>
      </c>
      <c r="N451" s="55">
        <v>105.92</v>
      </c>
      <c r="O451" s="57">
        <f t="shared" si="238"/>
        <v>439.67</v>
      </c>
      <c r="P451" s="93">
        <f t="shared" si="239"/>
        <v>3197.75</v>
      </c>
    </row>
    <row r="452" spans="1:16" s="5" customFormat="1" x14ac:dyDescent="0.2">
      <c r="A452" s="54">
        <v>20911</v>
      </c>
      <c r="B452" s="81"/>
      <c r="C452" s="81"/>
      <c r="D452" s="82"/>
      <c r="E452" s="82"/>
      <c r="F452" s="56">
        <f t="shared" si="222"/>
        <v>13.94</v>
      </c>
      <c r="G452" s="56">
        <f t="shared" si="223"/>
        <v>17.07</v>
      </c>
      <c r="H452" s="57">
        <f t="shared" si="232"/>
        <v>19.61</v>
      </c>
      <c r="I452" s="57">
        <f t="shared" si="233"/>
        <v>24.07</v>
      </c>
      <c r="J452" s="57">
        <f t="shared" si="234"/>
        <v>32.56</v>
      </c>
      <c r="K452" s="57">
        <f t="shared" si="235"/>
        <v>50.15</v>
      </c>
      <c r="L452" s="57">
        <f t="shared" si="236"/>
        <v>68.709999999999994</v>
      </c>
      <c r="M452" s="57">
        <f t="shared" si="237"/>
        <v>81.69</v>
      </c>
      <c r="N452" s="55">
        <v>106.13</v>
      </c>
      <c r="O452" s="57">
        <f t="shared" si="238"/>
        <v>440.55</v>
      </c>
      <c r="P452" s="93">
        <f t="shared" si="239"/>
        <v>3204.09</v>
      </c>
    </row>
    <row r="453" spans="1:16" s="5" customFormat="1" x14ac:dyDescent="0.2">
      <c r="A453" s="54">
        <v>20941</v>
      </c>
      <c r="B453" s="81"/>
      <c r="C453" s="81"/>
      <c r="D453" s="82"/>
      <c r="E453" s="82"/>
      <c r="F453" s="56">
        <f t="shared" si="222"/>
        <v>13.96</v>
      </c>
      <c r="G453" s="56">
        <f t="shared" si="223"/>
        <v>17.09</v>
      </c>
      <c r="H453" s="57">
        <f t="shared" si="232"/>
        <v>19.64</v>
      </c>
      <c r="I453" s="57">
        <f t="shared" si="233"/>
        <v>24.11</v>
      </c>
      <c r="J453" s="57">
        <f t="shared" si="234"/>
        <v>32.61</v>
      </c>
      <c r="K453" s="57">
        <f t="shared" si="235"/>
        <v>50.22</v>
      </c>
      <c r="L453" s="57">
        <f t="shared" si="236"/>
        <v>68.8</v>
      </c>
      <c r="M453" s="57">
        <f t="shared" si="237"/>
        <v>81.8</v>
      </c>
      <c r="N453" s="55">
        <v>106.28</v>
      </c>
      <c r="O453" s="57">
        <f t="shared" si="238"/>
        <v>441.17</v>
      </c>
      <c r="P453" s="93">
        <f t="shared" si="239"/>
        <v>3208.62</v>
      </c>
    </row>
    <row r="454" spans="1:16" s="5" customFormat="1" x14ac:dyDescent="0.2">
      <c r="A454" s="54">
        <v>20972</v>
      </c>
      <c r="B454" s="81"/>
      <c r="C454" s="81"/>
      <c r="D454" s="82"/>
      <c r="E454" s="82"/>
      <c r="F454" s="56">
        <f t="shared" si="222"/>
        <v>13.99</v>
      </c>
      <c r="G454" s="56">
        <f t="shared" si="223"/>
        <v>17.12</v>
      </c>
      <c r="H454" s="57">
        <f t="shared" si="232"/>
        <v>19.670000000000002</v>
      </c>
      <c r="I454" s="57">
        <f t="shared" si="233"/>
        <v>24.15</v>
      </c>
      <c r="J454" s="57">
        <f t="shared" si="234"/>
        <v>32.67</v>
      </c>
      <c r="K454" s="57">
        <f t="shared" si="235"/>
        <v>50.3</v>
      </c>
      <c r="L454" s="57">
        <f t="shared" si="236"/>
        <v>68.92</v>
      </c>
      <c r="M454" s="57">
        <f t="shared" si="237"/>
        <v>81.94</v>
      </c>
      <c r="N454" s="55">
        <v>106.46</v>
      </c>
      <c r="O454" s="57">
        <f t="shared" si="238"/>
        <v>441.92</v>
      </c>
      <c r="P454" s="93">
        <f t="shared" si="239"/>
        <v>3214.05</v>
      </c>
    </row>
    <row r="455" spans="1:16" s="5" customFormat="1" x14ac:dyDescent="0.2">
      <c r="A455" s="54">
        <v>21002</v>
      </c>
      <c r="B455" s="81"/>
      <c r="C455" s="81"/>
      <c r="D455" s="82"/>
      <c r="E455" s="82"/>
      <c r="F455" s="56">
        <f t="shared" si="222"/>
        <v>14.1</v>
      </c>
      <c r="G455" s="56">
        <f t="shared" si="223"/>
        <v>17.260000000000002</v>
      </c>
      <c r="H455" s="57">
        <f t="shared" si="232"/>
        <v>19.829999999999998</v>
      </c>
      <c r="I455" s="57">
        <f t="shared" si="233"/>
        <v>24.34</v>
      </c>
      <c r="J455" s="57">
        <f t="shared" si="234"/>
        <v>32.93</v>
      </c>
      <c r="K455" s="57">
        <f t="shared" si="235"/>
        <v>50.71</v>
      </c>
      <c r="L455" s="57">
        <f t="shared" si="236"/>
        <v>69.48</v>
      </c>
      <c r="M455" s="57">
        <f t="shared" si="237"/>
        <v>82.6</v>
      </c>
      <c r="N455" s="55">
        <v>107.32</v>
      </c>
      <c r="O455" s="57">
        <f t="shared" si="238"/>
        <v>445.49</v>
      </c>
      <c r="P455" s="93">
        <f t="shared" si="239"/>
        <v>3240.01</v>
      </c>
    </row>
    <row r="456" spans="1:16" s="5" customFormat="1" x14ac:dyDescent="0.2">
      <c r="A456" s="54">
        <v>21033</v>
      </c>
      <c r="B456" s="81"/>
      <c r="C456" s="81"/>
      <c r="D456" s="82"/>
      <c r="E456" s="82"/>
      <c r="F456" s="56">
        <f t="shared" si="222"/>
        <v>14.06</v>
      </c>
      <c r="G456" s="56">
        <f t="shared" si="223"/>
        <v>17.21</v>
      </c>
      <c r="H456" s="57">
        <f t="shared" si="232"/>
        <v>19.78</v>
      </c>
      <c r="I456" s="57">
        <f t="shared" si="233"/>
        <v>24.28</v>
      </c>
      <c r="J456" s="57">
        <f t="shared" si="234"/>
        <v>32.840000000000003</v>
      </c>
      <c r="K456" s="57">
        <f t="shared" si="235"/>
        <v>50.58</v>
      </c>
      <c r="L456" s="57">
        <f t="shared" si="236"/>
        <v>69.3</v>
      </c>
      <c r="M456" s="57">
        <f t="shared" si="237"/>
        <v>82.39</v>
      </c>
      <c r="N456" s="55">
        <v>107.04</v>
      </c>
      <c r="O456" s="57">
        <f t="shared" si="238"/>
        <v>444.32</v>
      </c>
      <c r="P456" s="93">
        <f t="shared" si="239"/>
        <v>3231.56</v>
      </c>
    </row>
    <row r="457" spans="1:16" s="5" customFormat="1" x14ac:dyDescent="0.2">
      <c r="A457" s="54">
        <v>21064</v>
      </c>
      <c r="B457" s="81"/>
      <c r="C457" s="81"/>
      <c r="D457" s="82"/>
      <c r="E457" s="82"/>
      <c r="F457" s="56">
        <f t="shared" si="222"/>
        <v>14.13</v>
      </c>
      <c r="G457" s="56">
        <f t="shared" si="223"/>
        <v>17.29</v>
      </c>
      <c r="H457" s="57">
        <f t="shared" si="232"/>
        <v>19.87</v>
      </c>
      <c r="I457" s="57">
        <f t="shared" si="233"/>
        <v>24.39</v>
      </c>
      <c r="J457" s="57">
        <f t="shared" si="234"/>
        <v>33</v>
      </c>
      <c r="K457" s="57">
        <f t="shared" si="235"/>
        <v>50.81</v>
      </c>
      <c r="L457" s="57">
        <f t="shared" si="236"/>
        <v>69.62</v>
      </c>
      <c r="M457" s="57">
        <f t="shared" si="237"/>
        <v>82.77</v>
      </c>
      <c r="N457" s="55">
        <v>107.54</v>
      </c>
      <c r="O457" s="57">
        <f t="shared" si="238"/>
        <v>446.4</v>
      </c>
      <c r="P457" s="93">
        <f t="shared" si="239"/>
        <v>3246.66</v>
      </c>
    </row>
    <row r="458" spans="1:16" s="5" customFormat="1" x14ac:dyDescent="0.2">
      <c r="A458" s="54">
        <v>21094</v>
      </c>
      <c r="B458" s="81"/>
      <c r="C458" s="81"/>
      <c r="D458" s="82"/>
      <c r="E458" s="82"/>
      <c r="F458" s="56">
        <f t="shared" si="222"/>
        <v>14.14</v>
      </c>
      <c r="G458" s="56">
        <f t="shared" si="223"/>
        <v>17.309999999999999</v>
      </c>
      <c r="H458" s="57">
        <f t="shared" si="232"/>
        <v>19.89</v>
      </c>
      <c r="I458" s="57">
        <f t="shared" si="233"/>
        <v>24.42</v>
      </c>
      <c r="J458" s="57">
        <f t="shared" si="234"/>
        <v>33.03</v>
      </c>
      <c r="K458" s="57">
        <f t="shared" si="235"/>
        <v>50.86</v>
      </c>
      <c r="L458" s="57">
        <f t="shared" si="236"/>
        <v>69.69</v>
      </c>
      <c r="M458" s="57">
        <f t="shared" si="237"/>
        <v>82.86</v>
      </c>
      <c r="N458" s="55">
        <v>107.65</v>
      </c>
      <c r="O458" s="57">
        <f t="shared" si="238"/>
        <v>446.86</v>
      </c>
      <c r="P458" s="93">
        <f t="shared" si="239"/>
        <v>3249.98</v>
      </c>
    </row>
    <row r="459" spans="1:16" s="5" customFormat="1" x14ac:dyDescent="0.2">
      <c r="A459" s="54">
        <v>21125</v>
      </c>
      <c r="B459" s="81"/>
      <c r="C459" s="81"/>
      <c r="D459" s="82"/>
      <c r="E459" s="82"/>
      <c r="F459" s="56">
        <f t="shared" si="222"/>
        <v>14.23</v>
      </c>
      <c r="G459" s="56">
        <f t="shared" si="223"/>
        <v>17.420000000000002</v>
      </c>
      <c r="H459" s="57">
        <f t="shared" si="232"/>
        <v>20.02</v>
      </c>
      <c r="I459" s="57">
        <f t="shared" si="233"/>
        <v>24.57</v>
      </c>
      <c r="J459" s="57">
        <f t="shared" si="234"/>
        <v>33.229999999999997</v>
      </c>
      <c r="K459" s="57">
        <f t="shared" si="235"/>
        <v>51.18</v>
      </c>
      <c r="L459" s="57">
        <f t="shared" si="236"/>
        <v>70.12</v>
      </c>
      <c r="M459" s="57">
        <f t="shared" si="237"/>
        <v>83.37</v>
      </c>
      <c r="N459" s="55">
        <v>108.31</v>
      </c>
      <c r="O459" s="57">
        <f t="shared" si="238"/>
        <v>449.59</v>
      </c>
      <c r="P459" s="93">
        <f t="shared" si="239"/>
        <v>3269.9</v>
      </c>
    </row>
    <row r="460" spans="1:16" s="5" customFormat="1" x14ac:dyDescent="0.2">
      <c r="A460" s="54">
        <v>21155</v>
      </c>
      <c r="B460" s="81"/>
      <c r="C460" s="81"/>
      <c r="D460" s="82"/>
      <c r="E460" s="82"/>
      <c r="F460" s="56">
        <f t="shared" si="222"/>
        <v>14.26</v>
      </c>
      <c r="G460" s="56">
        <f t="shared" si="223"/>
        <v>17.45</v>
      </c>
      <c r="H460" s="57">
        <f t="shared" si="232"/>
        <v>20.059999999999999</v>
      </c>
      <c r="I460" s="57">
        <f t="shared" si="233"/>
        <v>24.62</v>
      </c>
      <c r="J460" s="57">
        <f t="shared" si="234"/>
        <v>33.31</v>
      </c>
      <c r="K460" s="57">
        <f t="shared" si="235"/>
        <v>51.29</v>
      </c>
      <c r="L460" s="57">
        <f t="shared" si="236"/>
        <v>70.27</v>
      </c>
      <c r="M460" s="57">
        <f t="shared" si="237"/>
        <v>83.55</v>
      </c>
      <c r="N460" s="55">
        <v>108.55</v>
      </c>
      <c r="O460" s="57">
        <f t="shared" si="238"/>
        <v>450.59</v>
      </c>
      <c r="P460" s="93">
        <f t="shared" si="239"/>
        <v>3277.15</v>
      </c>
    </row>
    <row r="461" spans="1:16" s="5" customFormat="1" x14ac:dyDescent="0.2">
      <c r="A461" s="54">
        <v>21186</v>
      </c>
      <c r="B461" s="81"/>
      <c r="C461" s="81"/>
      <c r="D461" s="82"/>
      <c r="E461" s="82"/>
      <c r="F461" s="56">
        <f t="shared" si="222"/>
        <v>14.28</v>
      </c>
      <c r="G461" s="56">
        <f t="shared" si="223"/>
        <v>17.48</v>
      </c>
      <c r="H461" s="57">
        <f t="shared" si="232"/>
        <v>20.09</v>
      </c>
      <c r="I461" s="57">
        <f t="shared" si="233"/>
        <v>24.65</v>
      </c>
      <c r="J461" s="57">
        <f t="shared" si="234"/>
        <v>33.35</v>
      </c>
      <c r="K461" s="57">
        <f t="shared" si="235"/>
        <v>51.36</v>
      </c>
      <c r="L461" s="57">
        <f t="shared" si="236"/>
        <v>70.36</v>
      </c>
      <c r="M461" s="57">
        <f t="shared" si="237"/>
        <v>83.66</v>
      </c>
      <c r="N461" s="55">
        <v>108.69</v>
      </c>
      <c r="O461" s="57">
        <f t="shared" si="238"/>
        <v>451.17</v>
      </c>
      <c r="P461" s="93">
        <f t="shared" si="239"/>
        <v>3281.38</v>
      </c>
    </row>
    <row r="462" spans="1:16" s="5" customFormat="1" x14ac:dyDescent="0.2">
      <c r="A462" s="54">
        <v>21217</v>
      </c>
      <c r="B462" s="81"/>
      <c r="C462" s="81"/>
      <c r="D462" s="82"/>
      <c r="E462" s="82"/>
      <c r="F462" s="56">
        <f t="shared" si="222"/>
        <v>14.23</v>
      </c>
      <c r="G462" s="56">
        <f t="shared" si="223"/>
        <v>17.420000000000002</v>
      </c>
      <c r="H462" s="57">
        <f t="shared" si="232"/>
        <v>20.02</v>
      </c>
      <c r="I462" s="57">
        <f t="shared" si="233"/>
        <v>24.57</v>
      </c>
      <c r="J462" s="57">
        <f t="shared" si="234"/>
        <v>33.229999999999997</v>
      </c>
      <c r="K462" s="57">
        <f t="shared" si="235"/>
        <v>51.18</v>
      </c>
      <c r="L462" s="57">
        <f t="shared" si="236"/>
        <v>70.12</v>
      </c>
      <c r="M462" s="57">
        <f t="shared" si="237"/>
        <v>83.37</v>
      </c>
      <c r="N462" s="55">
        <v>108.31</v>
      </c>
      <c r="O462" s="57">
        <f t="shared" si="238"/>
        <v>449.59</v>
      </c>
      <c r="P462" s="93">
        <f t="shared" si="239"/>
        <v>3269.9</v>
      </c>
    </row>
    <row r="463" spans="1:16" s="5" customFormat="1" x14ac:dyDescent="0.2">
      <c r="A463" s="54">
        <v>21245</v>
      </c>
      <c r="B463" s="81"/>
      <c r="C463" s="81"/>
      <c r="D463" s="82"/>
      <c r="E463" s="82"/>
      <c r="F463" s="56">
        <f t="shared" si="222"/>
        <v>14.19</v>
      </c>
      <c r="G463" s="56">
        <f t="shared" si="223"/>
        <v>17.37</v>
      </c>
      <c r="H463" s="57">
        <f t="shared" si="232"/>
        <v>19.96</v>
      </c>
      <c r="I463" s="57">
        <f t="shared" si="233"/>
        <v>24.5</v>
      </c>
      <c r="J463" s="57">
        <f t="shared" si="234"/>
        <v>33.14</v>
      </c>
      <c r="K463" s="57">
        <f t="shared" si="235"/>
        <v>51.03</v>
      </c>
      <c r="L463" s="57">
        <f t="shared" si="236"/>
        <v>69.92</v>
      </c>
      <c r="M463" s="57">
        <f t="shared" si="237"/>
        <v>83.13</v>
      </c>
      <c r="N463" s="55">
        <v>108</v>
      </c>
      <c r="O463" s="57">
        <f t="shared" si="238"/>
        <v>448.31</v>
      </c>
      <c r="P463" s="93">
        <f t="shared" si="239"/>
        <v>3260.54</v>
      </c>
    </row>
    <row r="464" spans="1:16" s="5" customFormat="1" x14ac:dyDescent="0.2">
      <c r="A464" s="54">
        <v>21276</v>
      </c>
      <c r="B464" s="81"/>
      <c r="C464" s="81"/>
      <c r="D464" s="82"/>
      <c r="E464" s="82"/>
      <c r="F464" s="56">
        <f t="shared" si="222"/>
        <v>14.23</v>
      </c>
      <c r="G464" s="56">
        <f t="shared" si="223"/>
        <v>17.420000000000002</v>
      </c>
      <c r="H464" s="57">
        <f t="shared" ref="H464:H479" si="240">N464*0.18481</f>
        <v>20.02</v>
      </c>
      <c r="I464" s="57">
        <f t="shared" ref="I464:I479" si="241">N464*0.22682</f>
        <v>24.57</v>
      </c>
      <c r="J464" s="57">
        <f t="shared" ref="J464:J479" si="242">N464*0.30683</f>
        <v>33.229999999999997</v>
      </c>
      <c r="K464" s="57">
        <f t="shared" ref="K464:K479" si="243">N464*0.4725</f>
        <v>51.18</v>
      </c>
      <c r="L464" s="57">
        <f t="shared" ref="L464:L479" si="244">N464*0.64739</f>
        <v>70.12</v>
      </c>
      <c r="M464" s="57">
        <f t="shared" ref="M464:M479" si="245">N464*0.7697</f>
        <v>83.37</v>
      </c>
      <c r="N464" s="55">
        <v>108.31</v>
      </c>
      <c r="O464" s="57">
        <f t="shared" ref="O464:O479" si="246">N464*4.151</f>
        <v>449.59</v>
      </c>
      <c r="P464" s="93">
        <f t="shared" ref="P464:P479" si="247">N464*30.19022</f>
        <v>3269.9</v>
      </c>
    </row>
    <row r="465" spans="1:16" s="5" customFormat="1" x14ac:dyDescent="0.2">
      <c r="A465" s="54">
        <v>21306</v>
      </c>
      <c r="B465" s="81"/>
      <c r="C465" s="81"/>
      <c r="D465" s="82"/>
      <c r="E465" s="82"/>
      <c r="F465" s="56">
        <f t="shared" si="222"/>
        <v>14.23</v>
      </c>
      <c r="G465" s="56">
        <f t="shared" si="223"/>
        <v>17.420000000000002</v>
      </c>
      <c r="H465" s="57">
        <f t="shared" si="240"/>
        <v>20.02</v>
      </c>
      <c r="I465" s="57">
        <f t="shared" si="241"/>
        <v>24.58</v>
      </c>
      <c r="J465" s="57">
        <f t="shared" si="242"/>
        <v>33.25</v>
      </c>
      <c r="K465" s="57">
        <f t="shared" si="243"/>
        <v>51.2</v>
      </c>
      <c r="L465" s="57">
        <f t="shared" si="244"/>
        <v>70.14</v>
      </c>
      <c r="M465" s="57">
        <f t="shared" si="245"/>
        <v>83.4</v>
      </c>
      <c r="N465" s="55">
        <v>108.35</v>
      </c>
      <c r="O465" s="57">
        <f t="shared" si="246"/>
        <v>449.76</v>
      </c>
      <c r="P465" s="93">
        <f t="shared" si="247"/>
        <v>3271.11</v>
      </c>
    </row>
    <row r="466" spans="1:16" s="5" customFormat="1" x14ac:dyDescent="0.2">
      <c r="A466" s="54">
        <v>21337</v>
      </c>
      <c r="B466" s="81"/>
      <c r="C466" s="81"/>
      <c r="D466" s="82"/>
      <c r="E466" s="82"/>
      <c r="F466" s="56">
        <f t="shared" si="222"/>
        <v>14.25</v>
      </c>
      <c r="G466" s="56">
        <f t="shared" si="223"/>
        <v>17.45</v>
      </c>
      <c r="H466" s="57">
        <f t="shared" si="240"/>
        <v>20.05</v>
      </c>
      <c r="I466" s="57">
        <f t="shared" si="241"/>
        <v>24.61</v>
      </c>
      <c r="J466" s="57">
        <f t="shared" si="242"/>
        <v>33.29</v>
      </c>
      <c r="K466" s="57">
        <f t="shared" si="243"/>
        <v>51.27</v>
      </c>
      <c r="L466" s="57">
        <f t="shared" si="244"/>
        <v>70.25</v>
      </c>
      <c r="M466" s="57">
        <f t="shared" si="245"/>
        <v>83.52</v>
      </c>
      <c r="N466" s="55">
        <v>108.51</v>
      </c>
      <c r="O466" s="57">
        <f t="shared" si="246"/>
        <v>450.43</v>
      </c>
      <c r="P466" s="93">
        <f t="shared" si="247"/>
        <v>3275.94</v>
      </c>
    </row>
    <row r="467" spans="1:16" s="5" customFormat="1" x14ac:dyDescent="0.2">
      <c r="A467" s="54">
        <v>21367</v>
      </c>
      <c r="B467" s="81"/>
      <c r="C467" s="81"/>
      <c r="D467" s="82"/>
      <c r="E467" s="82"/>
      <c r="F467" s="56">
        <f t="shared" si="222"/>
        <v>14.2</v>
      </c>
      <c r="G467" s="56">
        <f t="shared" si="223"/>
        <v>17.38</v>
      </c>
      <c r="H467" s="57">
        <f t="shared" si="240"/>
        <v>19.97</v>
      </c>
      <c r="I467" s="57">
        <f t="shared" si="241"/>
        <v>24.51</v>
      </c>
      <c r="J467" s="57">
        <f t="shared" si="242"/>
        <v>33.159999999999997</v>
      </c>
      <c r="K467" s="57">
        <f t="shared" si="243"/>
        <v>51.07</v>
      </c>
      <c r="L467" s="57">
        <f t="shared" si="244"/>
        <v>69.97</v>
      </c>
      <c r="M467" s="57">
        <f t="shared" si="245"/>
        <v>83.19</v>
      </c>
      <c r="N467" s="55">
        <v>108.08</v>
      </c>
      <c r="O467" s="57">
        <f t="shared" si="246"/>
        <v>448.64</v>
      </c>
      <c r="P467" s="93">
        <f t="shared" si="247"/>
        <v>3262.96</v>
      </c>
    </row>
    <row r="468" spans="1:16" s="5" customFormat="1" x14ac:dyDescent="0.2">
      <c r="A468" s="54">
        <v>21398</v>
      </c>
      <c r="B468" s="81"/>
      <c r="C468" s="81"/>
      <c r="D468" s="82"/>
      <c r="E468" s="82"/>
      <c r="F468" s="56">
        <f t="shared" si="222"/>
        <v>14.2</v>
      </c>
      <c r="G468" s="56">
        <f t="shared" si="223"/>
        <v>17.38</v>
      </c>
      <c r="H468" s="57">
        <f t="shared" si="240"/>
        <v>19.97</v>
      </c>
      <c r="I468" s="57">
        <f t="shared" si="241"/>
        <v>24.51</v>
      </c>
      <c r="J468" s="57">
        <f t="shared" si="242"/>
        <v>33.159999999999997</v>
      </c>
      <c r="K468" s="57">
        <f t="shared" si="243"/>
        <v>51.06</v>
      </c>
      <c r="L468" s="57">
        <f t="shared" si="244"/>
        <v>69.959999999999994</v>
      </c>
      <c r="M468" s="57">
        <f t="shared" si="245"/>
        <v>83.18</v>
      </c>
      <c r="N468" s="55">
        <v>108.07</v>
      </c>
      <c r="O468" s="57">
        <f t="shared" si="246"/>
        <v>448.6</v>
      </c>
      <c r="P468" s="93">
        <f t="shared" si="247"/>
        <v>3262.66</v>
      </c>
    </row>
    <row r="469" spans="1:16" s="5" customFormat="1" x14ac:dyDescent="0.2">
      <c r="A469" s="54">
        <v>21429</v>
      </c>
      <c r="B469" s="81"/>
      <c r="C469" s="81"/>
      <c r="D469" s="82"/>
      <c r="E469" s="82"/>
      <c r="F469" s="56">
        <f t="shared" si="222"/>
        <v>14.2</v>
      </c>
      <c r="G469" s="56">
        <f t="shared" si="223"/>
        <v>17.38</v>
      </c>
      <c r="H469" s="57">
        <f t="shared" si="240"/>
        <v>19.97</v>
      </c>
      <c r="I469" s="57">
        <f t="shared" si="241"/>
        <v>24.51</v>
      </c>
      <c r="J469" s="57">
        <f t="shared" si="242"/>
        <v>33.159999999999997</v>
      </c>
      <c r="K469" s="57">
        <f t="shared" si="243"/>
        <v>51.07</v>
      </c>
      <c r="L469" s="57">
        <f t="shared" si="244"/>
        <v>69.97</v>
      </c>
      <c r="M469" s="57">
        <f t="shared" si="245"/>
        <v>83.19</v>
      </c>
      <c r="N469" s="55">
        <v>108.08</v>
      </c>
      <c r="O469" s="57">
        <f t="shared" si="246"/>
        <v>448.64</v>
      </c>
      <c r="P469" s="93">
        <f t="shared" si="247"/>
        <v>3262.96</v>
      </c>
    </row>
    <row r="470" spans="1:16" s="5" customFormat="1" x14ac:dyDescent="0.2">
      <c r="A470" s="54">
        <v>21459</v>
      </c>
      <c r="B470" s="81"/>
      <c r="C470" s="81"/>
      <c r="D470" s="82"/>
      <c r="E470" s="82"/>
      <c r="F470" s="56">
        <f t="shared" si="222"/>
        <v>14.22</v>
      </c>
      <c r="G470" s="56">
        <f t="shared" si="223"/>
        <v>17.399999999999999</v>
      </c>
      <c r="H470" s="57">
        <f t="shared" si="240"/>
        <v>20</v>
      </c>
      <c r="I470" s="57">
        <f t="shared" si="241"/>
        <v>24.55</v>
      </c>
      <c r="J470" s="57">
        <f t="shared" si="242"/>
        <v>33.21</v>
      </c>
      <c r="K470" s="57">
        <f t="shared" si="243"/>
        <v>51.14</v>
      </c>
      <c r="L470" s="57">
        <f t="shared" si="244"/>
        <v>70.069999999999993</v>
      </c>
      <c r="M470" s="57">
        <f t="shared" si="245"/>
        <v>83.31</v>
      </c>
      <c r="N470" s="55">
        <v>108.24</v>
      </c>
      <c r="O470" s="57">
        <f t="shared" si="246"/>
        <v>449.3</v>
      </c>
      <c r="P470" s="93">
        <f t="shared" si="247"/>
        <v>3267.79</v>
      </c>
    </row>
    <row r="471" spans="1:16" s="5" customFormat="1" x14ac:dyDescent="0.2">
      <c r="A471" s="54">
        <v>21490</v>
      </c>
      <c r="B471" s="81"/>
      <c r="C471" s="81"/>
      <c r="D471" s="82"/>
      <c r="E471" s="82"/>
      <c r="F471" s="56">
        <f t="shared" si="222"/>
        <v>14.23</v>
      </c>
      <c r="G471" s="56">
        <f t="shared" si="223"/>
        <v>17.420000000000002</v>
      </c>
      <c r="H471" s="57">
        <f t="shared" si="240"/>
        <v>20.02</v>
      </c>
      <c r="I471" s="57">
        <f t="shared" si="241"/>
        <v>24.57</v>
      </c>
      <c r="J471" s="57">
        <f t="shared" si="242"/>
        <v>33.24</v>
      </c>
      <c r="K471" s="57">
        <f t="shared" si="243"/>
        <v>51.19</v>
      </c>
      <c r="L471" s="57">
        <f t="shared" si="244"/>
        <v>70.14</v>
      </c>
      <c r="M471" s="57">
        <f t="shared" si="245"/>
        <v>83.39</v>
      </c>
      <c r="N471" s="55">
        <v>108.34</v>
      </c>
      <c r="O471" s="57">
        <f t="shared" si="246"/>
        <v>449.72</v>
      </c>
      <c r="P471" s="93">
        <f t="shared" si="247"/>
        <v>3270.81</v>
      </c>
    </row>
    <row r="472" spans="1:16" s="5" customFormat="1" x14ac:dyDescent="0.2">
      <c r="A472" s="54">
        <v>21520</v>
      </c>
      <c r="B472" s="81"/>
      <c r="C472" s="81"/>
      <c r="D472" s="82"/>
      <c r="E472" s="82"/>
      <c r="F472" s="56">
        <f t="shared" si="222"/>
        <v>14.29</v>
      </c>
      <c r="G472" s="56">
        <f t="shared" si="223"/>
        <v>17.489999999999998</v>
      </c>
      <c r="H472" s="57">
        <f t="shared" si="240"/>
        <v>20.100000000000001</v>
      </c>
      <c r="I472" s="57">
        <f t="shared" si="241"/>
        <v>24.67</v>
      </c>
      <c r="J472" s="57">
        <f t="shared" si="242"/>
        <v>33.369999999999997</v>
      </c>
      <c r="K472" s="57">
        <f t="shared" si="243"/>
        <v>51.39</v>
      </c>
      <c r="L472" s="57">
        <f t="shared" si="244"/>
        <v>70.41</v>
      </c>
      <c r="M472" s="57">
        <f t="shared" si="245"/>
        <v>83.71</v>
      </c>
      <c r="N472" s="55">
        <v>108.76</v>
      </c>
      <c r="O472" s="57">
        <f t="shared" si="246"/>
        <v>451.46</v>
      </c>
      <c r="P472" s="93">
        <f t="shared" si="247"/>
        <v>3283.49</v>
      </c>
    </row>
    <row r="473" spans="1:16" s="5" customFormat="1" x14ac:dyDescent="0.2">
      <c r="A473" s="54">
        <v>21551</v>
      </c>
      <c r="B473" s="81"/>
      <c r="C473" s="81"/>
      <c r="D473" s="82"/>
      <c r="E473" s="82"/>
      <c r="F473" s="56">
        <f t="shared" si="222"/>
        <v>14.28</v>
      </c>
      <c r="G473" s="56">
        <f t="shared" si="223"/>
        <v>17.48</v>
      </c>
      <c r="H473" s="57">
        <f t="shared" si="240"/>
        <v>20.09</v>
      </c>
      <c r="I473" s="57">
        <f t="shared" si="241"/>
        <v>24.66</v>
      </c>
      <c r="J473" s="57">
        <f t="shared" si="242"/>
        <v>33.36</v>
      </c>
      <c r="K473" s="57">
        <f t="shared" si="243"/>
        <v>51.37</v>
      </c>
      <c r="L473" s="57">
        <f t="shared" si="244"/>
        <v>70.39</v>
      </c>
      <c r="M473" s="57">
        <f t="shared" si="245"/>
        <v>83.69</v>
      </c>
      <c r="N473" s="55">
        <v>108.73</v>
      </c>
      <c r="O473" s="57">
        <f t="shared" si="246"/>
        <v>451.34</v>
      </c>
      <c r="P473" s="93">
        <f t="shared" si="247"/>
        <v>3282.58</v>
      </c>
    </row>
    <row r="474" spans="1:16" s="5" customFormat="1" x14ac:dyDescent="0.2">
      <c r="A474" s="54">
        <v>21582</v>
      </c>
      <c r="B474" s="81"/>
      <c r="C474" s="81"/>
      <c r="D474" s="82"/>
      <c r="E474" s="82"/>
      <c r="F474" s="56">
        <f t="shared" si="222"/>
        <v>14.31</v>
      </c>
      <c r="G474" s="56">
        <f t="shared" si="223"/>
        <v>17.52</v>
      </c>
      <c r="H474" s="57">
        <f t="shared" si="240"/>
        <v>20.14</v>
      </c>
      <c r="I474" s="57">
        <f t="shared" si="241"/>
        <v>24.71</v>
      </c>
      <c r="J474" s="57">
        <f t="shared" si="242"/>
        <v>33.43</v>
      </c>
      <c r="K474" s="57">
        <f t="shared" si="243"/>
        <v>51.48</v>
      </c>
      <c r="L474" s="57">
        <f t="shared" si="244"/>
        <v>70.53</v>
      </c>
      <c r="M474" s="57">
        <f t="shared" si="245"/>
        <v>83.86</v>
      </c>
      <c r="N474" s="55">
        <v>108.95</v>
      </c>
      <c r="O474" s="57">
        <f t="shared" si="246"/>
        <v>452.25</v>
      </c>
      <c r="P474" s="93">
        <f t="shared" si="247"/>
        <v>3289.22</v>
      </c>
    </row>
    <row r="475" spans="1:16" s="5" customFormat="1" x14ac:dyDescent="0.2">
      <c r="A475" s="54">
        <v>21610</v>
      </c>
      <c r="B475" s="81"/>
      <c r="C475" s="81"/>
      <c r="D475" s="82"/>
      <c r="E475" s="82"/>
      <c r="F475" s="56">
        <f t="shared" si="222"/>
        <v>14.29</v>
      </c>
      <c r="G475" s="56">
        <f t="shared" si="223"/>
        <v>17.5</v>
      </c>
      <c r="H475" s="57">
        <f t="shared" si="240"/>
        <v>20.11</v>
      </c>
      <c r="I475" s="57">
        <f t="shared" si="241"/>
        <v>24.68</v>
      </c>
      <c r="J475" s="57">
        <f t="shared" si="242"/>
        <v>33.380000000000003</v>
      </c>
      <c r="K475" s="57">
        <f t="shared" si="243"/>
        <v>51.41</v>
      </c>
      <c r="L475" s="57">
        <f t="shared" si="244"/>
        <v>70.44</v>
      </c>
      <c r="M475" s="57">
        <f t="shared" si="245"/>
        <v>83.74</v>
      </c>
      <c r="N475" s="55">
        <v>108.8</v>
      </c>
      <c r="O475" s="57">
        <f t="shared" si="246"/>
        <v>451.63</v>
      </c>
      <c r="P475" s="93">
        <f t="shared" si="247"/>
        <v>3284.7</v>
      </c>
    </row>
    <row r="476" spans="1:16" s="5" customFormat="1" x14ac:dyDescent="0.2">
      <c r="A476" s="54">
        <v>21641</v>
      </c>
      <c r="B476" s="81"/>
      <c r="C476" s="81"/>
      <c r="D476" s="82"/>
      <c r="E476" s="82"/>
      <c r="F476" s="56">
        <f t="shared" si="222"/>
        <v>14.31</v>
      </c>
      <c r="G476" s="56">
        <f t="shared" si="223"/>
        <v>17.52</v>
      </c>
      <c r="H476" s="57">
        <f t="shared" si="240"/>
        <v>20.13</v>
      </c>
      <c r="I476" s="57">
        <f t="shared" si="241"/>
        <v>24.71</v>
      </c>
      <c r="J476" s="57">
        <f t="shared" si="242"/>
        <v>33.42</v>
      </c>
      <c r="K476" s="57">
        <f t="shared" si="243"/>
        <v>51.47</v>
      </c>
      <c r="L476" s="57">
        <f t="shared" si="244"/>
        <v>70.52</v>
      </c>
      <c r="M476" s="57">
        <f t="shared" si="245"/>
        <v>83.84</v>
      </c>
      <c r="N476" s="55">
        <v>108.93</v>
      </c>
      <c r="O476" s="57">
        <f t="shared" si="246"/>
        <v>452.17</v>
      </c>
      <c r="P476" s="93">
        <f t="shared" si="247"/>
        <v>3288.62</v>
      </c>
    </row>
    <row r="477" spans="1:16" s="5" customFormat="1" x14ac:dyDescent="0.2">
      <c r="A477" s="54">
        <v>21671</v>
      </c>
      <c r="B477" s="81"/>
      <c r="C477" s="81"/>
      <c r="D477" s="82"/>
      <c r="E477" s="82"/>
      <c r="F477" s="56">
        <f t="shared" si="222"/>
        <v>14.35</v>
      </c>
      <c r="G477" s="56">
        <f t="shared" si="223"/>
        <v>17.559999999999999</v>
      </c>
      <c r="H477" s="57">
        <f t="shared" si="240"/>
        <v>20.18</v>
      </c>
      <c r="I477" s="57">
        <f t="shared" si="241"/>
        <v>24.77</v>
      </c>
      <c r="J477" s="57">
        <f t="shared" si="242"/>
        <v>33.51</v>
      </c>
      <c r="K477" s="57">
        <f t="shared" si="243"/>
        <v>51.61</v>
      </c>
      <c r="L477" s="57">
        <f t="shared" si="244"/>
        <v>70.709999999999994</v>
      </c>
      <c r="M477" s="57">
        <f t="shared" si="245"/>
        <v>84.07</v>
      </c>
      <c r="N477" s="55">
        <v>109.22</v>
      </c>
      <c r="O477" s="57">
        <f t="shared" si="246"/>
        <v>453.37</v>
      </c>
      <c r="P477" s="93">
        <f t="shared" si="247"/>
        <v>3297.38</v>
      </c>
    </row>
    <row r="478" spans="1:16" s="5" customFormat="1" x14ac:dyDescent="0.2">
      <c r="A478" s="54">
        <v>21702</v>
      </c>
      <c r="B478" s="81"/>
      <c r="C478" s="81"/>
      <c r="D478" s="82"/>
      <c r="E478" s="82"/>
      <c r="F478" s="56">
        <f t="shared" si="222"/>
        <v>14.4</v>
      </c>
      <c r="G478" s="56">
        <f t="shared" si="223"/>
        <v>17.62</v>
      </c>
      <c r="H478" s="57">
        <f t="shared" si="240"/>
        <v>20.25</v>
      </c>
      <c r="I478" s="57">
        <f t="shared" si="241"/>
        <v>24.86</v>
      </c>
      <c r="J478" s="57">
        <f t="shared" si="242"/>
        <v>33.630000000000003</v>
      </c>
      <c r="K478" s="57">
        <f t="shared" si="243"/>
        <v>51.78</v>
      </c>
      <c r="L478" s="57">
        <f t="shared" si="244"/>
        <v>70.95</v>
      </c>
      <c r="M478" s="57">
        <f t="shared" si="245"/>
        <v>84.35</v>
      </c>
      <c r="N478" s="55">
        <v>109.59</v>
      </c>
      <c r="O478" s="57">
        <f t="shared" si="246"/>
        <v>454.91</v>
      </c>
      <c r="P478" s="93">
        <f t="shared" si="247"/>
        <v>3308.55</v>
      </c>
    </row>
    <row r="479" spans="1:16" s="5" customFormat="1" x14ac:dyDescent="0.2">
      <c r="A479" s="54">
        <v>21732</v>
      </c>
      <c r="B479" s="81"/>
      <c r="C479" s="81"/>
      <c r="D479" s="82"/>
      <c r="E479" s="82"/>
      <c r="F479" s="56">
        <f t="shared" si="222"/>
        <v>14.4</v>
      </c>
      <c r="G479" s="56">
        <f t="shared" si="223"/>
        <v>17.62</v>
      </c>
      <c r="H479" s="57">
        <f t="shared" si="240"/>
        <v>20.260000000000002</v>
      </c>
      <c r="I479" s="57">
        <f t="shared" si="241"/>
        <v>24.86</v>
      </c>
      <c r="J479" s="57">
        <f t="shared" si="242"/>
        <v>33.630000000000003</v>
      </c>
      <c r="K479" s="57">
        <f t="shared" si="243"/>
        <v>51.79</v>
      </c>
      <c r="L479" s="57">
        <f t="shared" si="244"/>
        <v>70.95</v>
      </c>
      <c r="M479" s="57">
        <f t="shared" si="245"/>
        <v>84.36</v>
      </c>
      <c r="N479" s="55">
        <v>109.6</v>
      </c>
      <c r="O479" s="57">
        <f t="shared" si="246"/>
        <v>454.95</v>
      </c>
      <c r="P479" s="93">
        <f t="shared" si="247"/>
        <v>3308.85</v>
      </c>
    </row>
    <row r="480" spans="1:16" s="5" customFormat="1" x14ac:dyDescent="0.2">
      <c r="A480" s="54">
        <v>21763</v>
      </c>
      <c r="B480" s="81"/>
      <c r="C480" s="81"/>
      <c r="D480" s="82"/>
      <c r="E480" s="82"/>
      <c r="F480" s="56">
        <f t="shared" si="222"/>
        <v>14.47</v>
      </c>
      <c r="G480" s="56">
        <f t="shared" si="223"/>
        <v>17.71</v>
      </c>
      <c r="H480" s="57">
        <f t="shared" ref="H480:H495" si="248">N480*0.18481</f>
        <v>20.350000000000001</v>
      </c>
      <c r="I480" s="57">
        <f t="shared" ref="I480:I495" si="249">N480*0.22682</f>
        <v>24.98</v>
      </c>
      <c r="J480" s="57">
        <f t="shared" ref="J480:J495" si="250">N480*0.30683</f>
        <v>33.79</v>
      </c>
      <c r="K480" s="57">
        <f t="shared" ref="K480:K495" si="251">N480*0.4725</f>
        <v>52.04</v>
      </c>
      <c r="L480" s="57">
        <f t="shared" ref="L480:L495" si="252">N480*0.64739</f>
        <v>71.3</v>
      </c>
      <c r="M480" s="57">
        <f t="shared" ref="M480:M495" si="253">N480*0.7697</f>
        <v>84.77</v>
      </c>
      <c r="N480" s="55">
        <v>110.14</v>
      </c>
      <c r="O480" s="57">
        <f t="shared" ref="O480:O495" si="254">N480*4.151</f>
        <v>457.19</v>
      </c>
      <c r="P480" s="93">
        <f t="shared" ref="P480:P495" si="255">N480*30.19022</f>
        <v>3325.15</v>
      </c>
    </row>
    <row r="481" spans="1:16" s="5" customFormat="1" x14ac:dyDescent="0.2">
      <c r="A481" s="54">
        <v>21794</v>
      </c>
      <c r="B481" s="81"/>
      <c r="C481" s="81"/>
      <c r="D481" s="82"/>
      <c r="E481" s="82"/>
      <c r="F481" s="56">
        <f t="shared" si="222"/>
        <v>14.48</v>
      </c>
      <c r="G481" s="56">
        <f t="shared" si="223"/>
        <v>17.72</v>
      </c>
      <c r="H481" s="57">
        <f t="shared" si="248"/>
        <v>20.37</v>
      </c>
      <c r="I481" s="57">
        <f t="shared" si="249"/>
        <v>25</v>
      </c>
      <c r="J481" s="57">
        <f t="shared" si="250"/>
        <v>33.82</v>
      </c>
      <c r="K481" s="57">
        <f t="shared" si="251"/>
        <v>52.08</v>
      </c>
      <c r="L481" s="57">
        <f t="shared" si="252"/>
        <v>71.36</v>
      </c>
      <c r="M481" s="57">
        <f t="shared" si="253"/>
        <v>84.84</v>
      </c>
      <c r="N481" s="55">
        <v>110.23</v>
      </c>
      <c r="O481" s="57">
        <f t="shared" si="254"/>
        <v>457.56</v>
      </c>
      <c r="P481" s="93">
        <f t="shared" si="255"/>
        <v>3327.87</v>
      </c>
    </row>
    <row r="482" spans="1:16" s="5" customFormat="1" x14ac:dyDescent="0.2">
      <c r="A482" s="54">
        <v>21824</v>
      </c>
      <c r="B482" s="81"/>
      <c r="C482" s="81"/>
      <c r="D482" s="82"/>
      <c r="E482" s="82"/>
      <c r="F482" s="56">
        <f t="shared" si="222"/>
        <v>14.5</v>
      </c>
      <c r="G482" s="56">
        <f t="shared" si="223"/>
        <v>17.75</v>
      </c>
      <c r="H482" s="57">
        <f t="shared" si="248"/>
        <v>20.399999999999999</v>
      </c>
      <c r="I482" s="57">
        <f t="shared" si="249"/>
        <v>25.04</v>
      </c>
      <c r="J482" s="57">
        <f t="shared" si="250"/>
        <v>33.869999999999997</v>
      </c>
      <c r="K482" s="57">
        <f t="shared" si="251"/>
        <v>52.15</v>
      </c>
      <c r="L482" s="57">
        <f t="shared" si="252"/>
        <v>71.459999999999994</v>
      </c>
      <c r="M482" s="57">
        <f t="shared" si="253"/>
        <v>84.96</v>
      </c>
      <c r="N482" s="55">
        <v>110.38</v>
      </c>
      <c r="O482" s="57">
        <f t="shared" si="254"/>
        <v>458.19</v>
      </c>
      <c r="P482" s="93">
        <f t="shared" si="255"/>
        <v>3332.4</v>
      </c>
    </row>
    <row r="483" spans="1:16" s="5" customFormat="1" x14ac:dyDescent="0.2">
      <c r="A483" s="54">
        <v>21855</v>
      </c>
      <c r="B483" s="81"/>
      <c r="C483" s="81"/>
      <c r="D483" s="82"/>
      <c r="E483" s="82"/>
      <c r="F483" s="56">
        <f t="shared" si="222"/>
        <v>14.53</v>
      </c>
      <c r="G483" s="56">
        <f t="shared" si="223"/>
        <v>17.79</v>
      </c>
      <c r="H483" s="57">
        <f t="shared" si="248"/>
        <v>20.440000000000001</v>
      </c>
      <c r="I483" s="57">
        <f t="shared" si="249"/>
        <v>25.09</v>
      </c>
      <c r="J483" s="57">
        <f t="shared" si="250"/>
        <v>33.94</v>
      </c>
      <c r="K483" s="57">
        <f t="shared" si="251"/>
        <v>52.27</v>
      </c>
      <c r="L483" s="57">
        <f t="shared" si="252"/>
        <v>71.61</v>
      </c>
      <c r="M483" s="57">
        <f t="shared" si="253"/>
        <v>85.14</v>
      </c>
      <c r="N483" s="55">
        <v>110.62</v>
      </c>
      <c r="O483" s="57">
        <f t="shared" si="254"/>
        <v>459.18</v>
      </c>
      <c r="P483" s="93">
        <f t="shared" si="255"/>
        <v>3339.64</v>
      </c>
    </row>
    <row r="484" spans="1:16" s="5" customFormat="1" x14ac:dyDescent="0.2">
      <c r="A484" s="54">
        <v>21885</v>
      </c>
      <c r="B484" s="81"/>
      <c r="C484" s="81"/>
      <c r="D484" s="82"/>
      <c r="E484" s="82"/>
      <c r="F484" s="56">
        <f t="shared" si="222"/>
        <v>14.52</v>
      </c>
      <c r="G484" s="56">
        <f t="shared" si="223"/>
        <v>17.77</v>
      </c>
      <c r="H484" s="57">
        <f t="shared" si="248"/>
        <v>20.43</v>
      </c>
      <c r="I484" s="57">
        <f t="shared" si="249"/>
        <v>25.07</v>
      </c>
      <c r="J484" s="57">
        <f t="shared" si="250"/>
        <v>33.909999999999997</v>
      </c>
      <c r="K484" s="57">
        <f t="shared" si="251"/>
        <v>52.23</v>
      </c>
      <c r="L484" s="57">
        <f t="shared" si="252"/>
        <v>71.56</v>
      </c>
      <c r="M484" s="57">
        <f t="shared" si="253"/>
        <v>85.07</v>
      </c>
      <c r="N484" s="55">
        <v>110.53</v>
      </c>
      <c r="O484" s="57">
        <f t="shared" si="254"/>
        <v>458.81</v>
      </c>
      <c r="P484" s="93">
        <f t="shared" si="255"/>
        <v>3336.93</v>
      </c>
    </row>
    <row r="485" spans="1:16" s="5" customFormat="1" x14ac:dyDescent="0.2">
      <c r="A485" s="54">
        <v>21916</v>
      </c>
      <c r="B485" s="81"/>
      <c r="C485" s="81"/>
      <c r="D485" s="82"/>
      <c r="E485" s="82"/>
      <c r="F485" s="56">
        <f t="shared" si="222"/>
        <v>14.49</v>
      </c>
      <c r="G485" s="56">
        <f t="shared" si="223"/>
        <v>17.73</v>
      </c>
      <c r="H485" s="57">
        <f t="shared" si="248"/>
        <v>20.38</v>
      </c>
      <c r="I485" s="57">
        <f t="shared" si="249"/>
        <v>25.01</v>
      </c>
      <c r="J485" s="57">
        <f t="shared" si="250"/>
        <v>33.840000000000003</v>
      </c>
      <c r="K485" s="57">
        <f t="shared" si="251"/>
        <v>52.11</v>
      </c>
      <c r="L485" s="57">
        <f t="shared" si="252"/>
        <v>71.39</v>
      </c>
      <c r="M485" s="57">
        <f t="shared" si="253"/>
        <v>84.88</v>
      </c>
      <c r="N485" s="55">
        <v>110.28</v>
      </c>
      <c r="O485" s="57">
        <f t="shared" si="254"/>
        <v>457.77</v>
      </c>
      <c r="P485" s="93">
        <f t="shared" si="255"/>
        <v>3329.38</v>
      </c>
    </row>
    <row r="486" spans="1:16" s="5" customFormat="1" x14ac:dyDescent="0.2">
      <c r="A486" s="54">
        <v>21947</v>
      </c>
      <c r="B486" s="81"/>
      <c r="C486" s="81"/>
      <c r="D486" s="82"/>
      <c r="E486" s="82"/>
      <c r="F486" s="56">
        <f t="shared" si="222"/>
        <v>14.47</v>
      </c>
      <c r="G486" s="56">
        <f t="shared" si="223"/>
        <v>17.72</v>
      </c>
      <c r="H486" s="57">
        <f t="shared" si="248"/>
        <v>20.36</v>
      </c>
      <c r="I486" s="57">
        <f t="shared" si="249"/>
        <v>24.99</v>
      </c>
      <c r="J486" s="57">
        <f t="shared" si="250"/>
        <v>33.799999999999997</v>
      </c>
      <c r="K486" s="57">
        <f t="shared" si="251"/>
        <v>52.06</v>
      </c>
      <c r="L486" s="57">
        <f t="shared" si="252"/>
        <v>71.319999999999993</v>
      </c>
      <c r="M486" s="57">
        <f t="shared" si="253"/>
        <v>84.8</v>
      </c>
      <c r="N486" s="55">
        <v>110.17</v>
      </c>
      <c r="O486" s="57">
        <f t="shared" si="254"/>
        <v>457.32</v>
      </c>
      <c r="P486" s="93">
        <f t="shared" si="255"/>
        <v>3326.06</v>
      </c>
    </row>
    <row r="487" spans="1:16" s="5" customFormat="1" x14ac:dyDescent="0.2">
      <c r="A487" s="54">
        <v>21976</v>
      </c>
      <c r="B487" s="81"/>
      <c r="C487" s="81"/>
      <c r="D487" s="82"/>
      <c r="E487" s="82"/>
      <c r="F487" s="56">
        <f t="shared" si="222"/>
        <v>14.44</v>
      </c>
      <c r="G487" s="56">
        <f t="shared" si="223"/>
        <v>17.670000000000002</v>
      </c>
      <c r="H487" s="57">
        <f t="shared" si="248"/>
        <v>20.309999999999999</v>
      </c>
      <c r="I487" s="57">
        <f t="shared" si="249"/>
        <v>24.93</v>
      </c>
      <c r="J487" s="57">
        <f t="shared" si="250"/>
        <v>33.72</v>
      </c>
      <c r="K487" s="57">
        <f t="shared" si="251"/>
        <v>51.92</v>
      </c>
      <c r="L487" s="57">
        <f t="shared" si="252"/>
        <v>71.14</v>
      </c>
      <c r="M487" s="57">
        <f t="shared" si="253"/>
        <v>84.58</v>
      </c>
      <c r="N487" s="55">
        <v>109.89</v>
      </c>
      <c r="O487" s="57">
        <f t="shared" si="254"/>
        <v>456.15</v>
      </c>
      <c r="P487" s="93">
        <f t="shared" si="255"/>
        <v>3317.6</v>
      </c>
    </row>
    <row r="488" spans="1:16" s="5" customFormat="1" x14ac:dyDescent="0.2">
      <c r="A488" s="54">
        <v>22007</v>
      </c>
      <c r="B488" s="81"/>
      <c r="C488" s="81"/>
      <c r="D488" s="82"/>
      <c r="E488" s="82"/>
      <c r="F488" s="56">
        <f t="shared" si="222"/>
        <v>14.42</v>
      </c>
      <c r="G488" s="56">
        <f t="shared" si="223"/>
        <v>17.649999999999999</v>
      </c>
      <c r="H488" s="57">
        <f t="shared" si="248"/>
        <v>20.29</v>
      </c>
      <c r="I488" s="57">
        <f t="shared" si="249"/>
        <v>24.9</v>
      </c>
      <c r="J488" s="57">
        <f t="shared" si="250"/>
        <v>33.69</v>
      </c>
      <c r="K488" s="57">
        <f t="shared" si="251"/>
        <v>51.88</v>
      </c>
      <c r="L488" s="57">
        <f t="shared" si="252"/>
        <v>71.08</v>
      </c>
      <c r="M488" s="57">
        <f t="shared" si="253"/>
        <v>84.51</v>
      </c>
      <c r="N488" s="55">
        <v>109.79</v>
      </c>
      <c r="O488" s="57">
        <f t="shared" si="254"/>
        <v>455.74</v>
      </c>
      <c r="P488" s="93">
        <f t="shared" si="255"/>
        <v>3314.58</v>
      </c>
    </row>
    <row r="489" spans="1:16" s="5" customFormat="1" x14ac:dyDescent="0.2">
      <c r="A489" s="54">
        <v>22037</v>
      </c>
      <c r="B489" s="81"/>
      <c r="C489" s="81"/>
      <c r="D489" s="82"/>
      <c r="E489" s="82"/>
      <c r="F489" s="56">
        <f t="shared" si="222"/>
        <v>14.42</v>
      </c>
      <c r="G489" s="56">
        <f t="shared" si="223"/>
        <v>17.649999999999999</v>
      </c>
      <c r="H489" s="57">
        <f t="shared" si="248"/>
        <v>20.28</v>
      </c>
      <c r="I489" s="57">
        <f t="shared" si="249"/>
        <v>24.9</v>
      </c>
      <c r="J489" s="57">
        <f t="shared" si="250"/>
        <v>33.68</v>
      </c>
      <c r="K489" s="57">
        <f t="shared" si="251"/>
        <v>51.86</v>
      </c>
      <c r="L489" s="57">
        <f t="shared" si="252"/>
        <v>71.06</v>
      </c>
      <c r="M489" s="57">
        <f t="shared" si="253"/>
        <v>84.48</v>
      </c>
      <c r="N489" s="55">
        <v>109.76</v>
      </c>
      <c r="O489" s="57">
        <f t="shared" si="254"/>
        <v>455.61</v>
      </c>
      <c r="P489" s="93">
        <f t="shared" si="255"/>
        <v>3313.68</v>
      </c>
    </row>
    <row r="490" spans="1:16" s="5" customFormat="1" x14ac:dyDescent="0.2">
      <c r="A490" s="54">
        <v>22068</v>
      </c>
      <c r="B490" s="81"/>
      <c r="C490" s="81"/>
      <c r="D490" s="82"/>
      <c r="E490" s="82"/>
      <c r="F490" s="56">
        <f t="shared" si="222"/>
        <v>14.45</v>
      </c>
      <c r="G490" s="56">
        <f t="shared" si="223"/>
        <v>17.68</v>
      </c>
      <c r="H490" s="57">
        <f t="shared" si="248"/>
        <v>20.329999999999998</v>
      </c>
      <c r="I490" s="57">
        <f t="shared" si="249"/>
        <v>24.95</v>
      </c>
      <c r="J490" s="57">
        <f t="shared" si="250"/>
        <v>33.75</v>
      </c>
      <c r="K490" s="57">
        <f t="shared" si="251"/>
        <v>51.97</v>
      </c>
      <c r="L490" s="57">
        <f t="shared" si="252"/>
        <v>71.2</v>
      </c>
      <c r="M490" s="57">
        <f t="shared" si="253"/>
        <v>84.65</v>
      </c>
      <c r="N490" s="55">
        <v>109.98</v>
      </c>
      <c r="O490" s="57">
        <f t="shared" si="254"/>
        <v>456.53</v>
      </c>
      <c r="P490" s="93">
        <f t="shared" si="255"/>
        <v>3320.32</v>
      </c>
    </row>
    <row r="491" spans="1:16" s="5" customFormat="1" x14ac:dyDescent="0.2">
      <c r="A491" s="54">
        <v>22098</v>
      </c>
      <c r="B491" s="81"/>
      <c r="C491" s="81"/>
      <c r="D491" s="82"/>
      <c r="E491" s="82"/>
      <c r="F491" s="56">
        <f t="shared" si="222"/>
        <v>14.41</v>
      </c>
      <c r="G491" s="56">
        <f t="shared" si="223"/>
        <v>17.63</v>
      </c>
      <c r="H491" s="57">
        <f t="shared" si="248"/>
        <v>20.27</v>
      </c>
      <c r="I491" s="57">
        <f t="shared" si="249"/>
        <v>24.88</v>
      </c>
      <c r="J491" s="57">
        <f t="shared" si="250"/>
        <v>33.65</v>
      </c>
      <c r="K491" s="57">
        <f t="shared" si="251"/>
        <v>51.82</v>
      </c>
      <c r="L491" s="57">
        <f t="shared" si="252"/>
        <v>71</v>
      </c>
      <c r="M491" s="57">
        <f t="shared" si="253"/>
        <v>84.41</v>
      </c>
      <c r="N491" s="55">
        <v>109.67</v>
      </c>
      <c r="O491" s="57">
        <f t="shared" si="254"/>
        <v>455.24</v>
      </c>
      <c r="P491" s="93">
        <f t="shared" si="255"/>
        <v>3310.96</v>
      </c>
    </row>
    <row r="492" spans="1:16" s="5" customFormat="1" x14ac:dyDescent="0.2">
      <c r="A492" s="54">
        <v>22129</v>
      </c>
      <c r="B492" s="81"/>
      <c r="C492" s="81"/>
      <c r="D492" s="82"/>
      <c r="E492" s="82"/>
      <c r="F492" s="56">
        <f t="shared" si="222"/>
        <v>14.39</v>
      </c>
      <c r="G492" s="56">
        <f t="shared" si="223"/>
        <v>17.62</v>
      </c>
      <c r="H492" s="57">
        <f t="shared" si="248"/>
        <v>20.25</v>
      </c>
      <c r="I492" s="57">
        <f t="shared" si="249"/>
        <v>24.85</v>
      </c>
      <c r="J492" s="57">
        <f t="shared" si="250"/>
        <v>33.619999999999997</v>
      </c>
      <c r="K492" s="57">
        <f t="shared" si="251"/>
        <v>51.77</v>
      </c>
      <c r="L492" s="57">
        <f t="shared" si="252"/>
        <v>70.930000000000007</v>
      </c>
      <c r="M492" s="57">
        <f t="shared" si="253"/>
        <v>84.33</v>
      </c>
      <c r="N492" s="55">
        <v>109.56</v>
      </c>
      <c r="O492" s="57">
        <f t="shared" si="254"/>
        <v>454.78</v>
      </c>
      <c r="P492" s="93">
        <f t="shared" si="255"/>
        <v>3307.64</v>
      </c>
    </row>
    <row r="493" spans="1:16" s="5" customFormat="1" x14ac:dyDescent="0.2">
      <c r="A493" s="54">
        <v>22160</v>
      </c>
      <c r="B493" s="81"/>
      <c r="C493" s="81"/>
      <c r="D493" s="82"/>
      <c r="E493" s="82"/>
      <c r="F493" s="56">
        <f t="shared" si="222"/>
        <v>14.42</v>
      </c>
      <c r="G493" s="56">
        <f t="shared" si="223"/>
        <v>17.649999999999999</v>
      </c>
      <c r="H493" s="57">
        <f t="shared" si="248"/>
        <v>20.28</v>
      </c>
      <c r="I493" s="57">
        <f t="shared" si="249"/>
        <v>24.9</v>
      </c>
      <c r="J493" s="57">
        <f t="shared" si="250"/>
        <v>33.68</v>
      </c>
      <c r="K493" s="57">
        <f t="shared" si="251"/>
        <v>51.86</v>
      </c>
      <c r="L493" s="57">
        <f t="shared" si="252"/>
        <v>71.06</v>
      </c>
      <c r="M493" s="57">
        <f t="shared" si="253"/>
        <v>84.48</v>
      </c>
      <c r="N493" s="55">
        <v>109.76</v>
      </c>
      <c r="O493" s="57">
        <f t="shared" si="254"/>
        <v>455.61</v>
      </c>
      <c r="P493" s="93">
        <f t="shared" si="255"/>
        <v>3313.68</v>
      </c>
    </row>
    <row r="494" spans="1:16" s="5" customFormat="1" x14ac:dyDescent="0.2">
      <c r="A494" s="54">
        <v>22190</v>
      </c>
      <c r="B494" s="81"/>
      <c r="C494" s="81"/>
      <c r="D494" s="82"/>
      <c r="E494" s="82"/>
      <c r="F494" s="56">
        <f t="shared" si="222"/>
        <v>14.47</v>
      </c>
      <c r="G494" s="56">
        <f t="shared" si="223"/>
        <v>17.71</v>
      </c>
      <c r="H494" s="57">
        <f t="shared" si="248"/>
        <v>20.350000000000001</v>
      </c>
      <c r="I494" s="57">
        <f t="shared" si="249"/>
        <v>24.98</v>
      </c>
      <c r="J494" s="57">
        <f t="shared" si="250"/>
        <v>33.79</v>
      </c>
      <c r="K494" s="57">
        <f t="shared" si="251"/>
        <v>52.04</v>
      </c>
      <c r="L494" s="57">
        <f t="shared" si="252"/>
        <v>71.3</v>
      </c>
      <c r="M494" s="57">
        <f t="shared" si="253"/>
        <v>84.77</v>
      </c>
      <c r="N494" s="55">
        <v>110.14</v>
      </c>
      <c r="O494" s="57">
        <f t="shared" si="254"/>
        <v>457.19</v>
      </c>
      <c r="P494" s="93">
        <f t="shared" si="255"/>
        <v>3325.15</v>
      </c>
    </row>
    <row r="495" spans="1:16" s="5" customFormat="1" x14ac:dyDescent="0.2">
      <c r="A495" s="54">
        <v>22221</v>
      </c>
      <c r="B495" s="81"/>
      <c r="C495" s="81"/>
      <c r="D495" s="82"/>
      <c r="E495" s="82"/>
      <c r="F495" s="56">
        <f t="shared" si="222"/>
        <v>14.5</v>
      </c>
      <c r="G495" s="56">
        <f t="shared" si="223"/>
        <v>17.739999999999998</v>
      </c>
      <c r="H495" s="57">
        <f t="shared" si="248"/>
        <v>20.39</v>
      </c>
      <c r="I495" s="57">
        <f t="shared" si="249"/>
        <v>25.03</v>
      </c>
      <c r="J495" s="57">
        <f t="shared" si="250"/>
        <v>33.86</v>
      </c>
      <c r="K495" s="57">
        <f t="shared" si="251"/>
        <v>52.14</v>
      </c>
      <c r="L495" s="57">
        <f t="shared" si="252"/>
        <v>71.430000000000007</v>
      </c>
      <c r="M495" s="57">
        <f t="shared" si="253"/>
        <v>84.93</v>
      </c>
      <c r="N495" s="55">
        <v>110.34</v>
      </c>
      <c r="O495" s="57">
        <f t="shared" si="254"/>
        <v>458.02</v>
      </c>
      <c r="P495" s="93">
        <f t="shared" si="255"/>
        <v>3331.19</v>
      </c>
    </row>
    <row r="496" spans="1:16" s="5" customFormat="1" x14ac:dyDescent="0.2">
      <c r="A496" s="54">
        <v>22251</v>
      </c>
      <c r="B496" s="81"/>
      <c r="C496" s="81"/>
      <c r="D496" s="82"/>
      <c r="E496" s="82"/>
      <c r="F496" s="56">
        <f t="shared" ref="F496:F559" si="256">N496*0.13137</f>
        <v>14.5</v>
      </c>
      <c r="G496" s="56">
        <f t="shared" ref="G496:G559" si="257">N496*0.1608</f>
        <v>17.739999999999998</v>
      </c>
      <c r="H496" s="57">
        <f t="shared" ref="H496:H511" si="258">N496*0.18481</f>
        <v>20.39</v>
      </c>
      <c r="I496" s="57">
        <f t="shared" ref="I496:I511" si="259">N496*0.22682</f>
        <v>25.03</v>
      </c>
      <c r="J496" s="57">
        <f t="shared" ref="J496:J511" si="260">N496*0.30683</f>
        <v>33.86</v>
      </c>
      <c r="K496" s="57">
        <f t="shared" ref="K496:K511" si="261">N496*0.4725</f>
        <v>52.14</v>
      </c>
      <c r="L496" s="57">
        <f t="shared" ref="L496:L511" si="262">N496*0.64739</f>
        <v>71.430000000000007</v>
      </c>
      <c r="M496" s="57">
        <f t="shared" ref="M496:M511" si="263">N496*0.7697</f>
        <v>84.93</v>
      </c>
      <c r="N496" s="55">
        <v>110.34</v>
      </c>
      <c r="O496" s="57">
        <f t="shared" ref="O496:O511" si="264">N496*4.151</f>
        <v>458.02</v>
      </c>
      <c r="P496" s="93">
        <f t="shared" ref="P496:P511" si="265">N496*30.19022</f>
        <v>3331.19</v>
      </c>
    </row>
    <row r="497" spans="1:16" s="5" customFormat="1" x14ac:dyDescent="0.2">
      <c r="A497" s="54">
        <v>22282</v>
      </c>
      <c r="B497" s="81"/>
      <c r="C497" s="81"/>
      <c r="D497" s="82"/>
      <c r="E497" s="82"/>
      <c r="F497" s="56">
        <f t="shared" si="256"/>
        <v>14.51</v>
      </c>
      <c r="G497" s="56">
        <f t="shared" si="257"/>
        <v>17.760000000000002</v>
      </c>
      <c r="H497" s="57">
        <f t="shared" si="258"/>
        <v>20.41</v>
      </c>
      <c r="I497" s="57">
        <f t="shared" si="259"/>
        <v>25.05</v>
      </c>
      <c r="J497" s="57">
        <f t="shared" si="260"/>
        <v>33.880000000000003</v>
      </c>
      <c r="K497" s="57">
        <f t="shared" si="261"/>
        <v>52.18</v>
      </c>
      <c r="L497" s="57">
        <f t="shared" si="262"/>
        <v>71.489999999999995</v>
      </c>
      <c r="M497" s="57">
        <f t="shared" si="263"/>
        <v>85</v>
      </c>
      <c r="N497" s="55">
        <v>110.43</v>
      </c>
      <c r="O497" s="57">
        <f t="shared" si="264"/>
        <v>458.39</v>
      </c>
      <c r="P497" s="93">
        <f t="shared" si="265"/>
        <v>3333.91</v>
      </c>
    </row>
    <row r="498" spans="1:16" s="5" customFormat="1" x14ac:dyDescent="0.2">
      <c r="A498" s="54">
        <v>22313</v>
      </c>
      <c r="B498" s="81"/>
      <c r="C498" s="81"/>
      <c r="D498" s="82"/>
      <c r="E498" s="82"/>
      <c r="F498" s="56">
        <f t="shared" si="256"/>
        <v>14.52</v>
      </c>
      <c r="G498" s="56">
        <f t="shared" si="257"/>
        <v>17.77</v>
      </c>
      <c r="H498" s="57">
        <f t="shared" si="258"/>
        <v>20.420000000000002</v>
      </c>
      <c r="I498" s="57">
        <f t="shared" si="259"/>
        <v>25.06</v>
      </c>
      <c r="J498" s="57">
        <f t="shared" si="260"/>
        <v>33.9</v>
      </c>
      <c r="K498" s="57">
        <f t="shared" si="261"/>
        <v>52.21</v>
      </c>
      <c r="L498" s="57">
        <f t="shared" si="262"/>
        <v>71.53</v>
      </c>
      <c r="M498" s="57">
        <f t="shared" si="263"/>
        <v>85.04</v>
      </c>
      <c r="N498" s="55">
        <v>110.49</v>
      </c>
      <c r="O498" s="57">
        <f t="shared" si="264"/>
        <v>458.64</v>
      </c>
      <c r="P498" s="93">
        <f t="shared" si="265"/>
        <v>3335.72</v>
      </c>
    </row>
    <row r="499" spans="1:16" s="5" customFormat="1" x14ac:dyDescent="0.2">
      <c r="A499" s="54">
        <v>22341</v>
      </c>
      <c r="B499" s="81"/>
      <c r="C499" s="81"/>
      <c r="D499" s="82"/>
      <c r="E499" s="82"/>
      <c r="F499" s="56">
        <f t="shared" si="256"/>
        <v>14.52</v>
      </c>
      <c r="G499" s="56">
        <f t="shared" si="257"/>
        <v>17.77</v>
      </c>
      <c r="H499" s="57">
        <f t="shared" si="258"/>
        <v>20.43</v>
      </c>
      <c r="I499" s="57">
        <f t="shared" si="259"/>
        <v>25.07</v>
      </c>
      <c r="J499" s="57">
        <f t="shared" si="260"/>
        <v>33.909999999999997</v>
      </c>
      <c r="K499" s="57">
        <f t="shared" si="261"/>
        <v>52.23</v>
      </c>
      <c r="L499" s="57">
        <f t="shared" si="262"/>
        <v>71.56</v>
      </c>
      <c r="M499" s="57">
        <f t="shared" si="263"/>
        <v>85.07</v>
      </c>
      <c r="N499" s="55">
        <v>110.53</v>
      </c>
      <c r="O499" s="57">
        <f t="shared" si="264"/>
        <v>458.81</v>
      </c>
      <c r="P499" s="93">
        <f t="shared" si="265"/>
        <v>3336.93</v>
      </c>
    </row>
    <row r="500" spans="1:16" s="5" customFormat="1" x14ac:dyDescent="0.2">
      <c r="A500" s="54">
        <v>22372</v>
      </c>
      <c r="B500" s="81"/>
      <c r="C500" s="81"/>
      <c r="D500" s="82"/>
      <c r="E500" s="82"/>
      <c r="F500" s="56">
        <f t="shared" si="256"/>
        <v>14.52</v>
      </c>
      <c r="G500" s="56">
        <f t="shared" si="257"/>
        <v>17.78</v>
      </c>
      <c r="H500" s="57">
        <f t="shared" si="258"/>
        <v>20.43</v>
      </c>
      <c r="I500" s="57">
        <f t="shared" si="259"/>
        <v>25.07</v>
      </c>
      <c r="J500" s="57">
        <f t="shared" si="260"/>
        <v>33.92</v>
      </c>
      <c r="K500" s="57">
        <f t="shared" si="261"/>
        <v>52.23</v>
      </c>
      <c r="L500" s="57">
        <f t="shared" si="262"/>
        <v>71.569999999999993</v>
      </c>
      <c r="M500" s="57">
        <f t="shared" si="263"/>
        <v>85.09</v>
      </c>
      <c r="N500" s="55">
        <v>110.55</v>
      </c>
      <c r="O500" s="57">
        <f t="shared" si="264"/>
        <v>458.89</v>
      </c>
      <c r="P500" s="93">
        <f t="shared" si="265"/>
        <v>3337.53</v>
      </c>
    </row>
    <row r="501" spans="1:16" s="5" customFormat="1" x14ac:dyDescent="0.2">
      <c r="A501" s="54">
        <v>22402</v>
      </c>
      <c r="B501" s="81"/>
      <c r="C501" s="81"/>
      <c r="D501" s="82"/>
      <c r="E501" s="82"/>
      <c r="F501" s="56">
        <f t="shared" si="256"/>
        <v>14.49</v>
      </c>
      <c r="G501" s="56">
        <f t="shared" si="257"/>
        <v>17.739999999999998</v>
      </c>
      <c r="H501" s="57">
        <f t="shared" si="258"/>
        <v>20.39</v>
      </c>
      <c r="I501" s="57">
        <f t="shared" si="259"/>
        <v>25.03</v>
      </c>
      <c r="J501" s="57">
        <f t="shared" si="260"/>
        <v>33.85</v>
      </c>
      <c r="K501" s="57">
        <f t="shared" si="261"/>
        <v>52.13</v>
      </c>
      <c r="L501" s="57">
        <f t="shared" si="262"/>
        <v>71.430000000000007</v>
      </c>
      <c r="M501" s="57">
        <f t="shared" si="263"/>
        <v>84.92</v>
      </c>
      <c r="N501" s="55">
        <v>110.33</v>
      </c>
      <c r="O501" s="57">
        <f t="shared" si="264"/>
        <v>457.98</v>
      </c>
      <c r="P501" s="93">
        <f t="shared" si="265"/>
        <v>3330.89</v>
      </c>
    </row>
    <row r="502" spans="1:16" s="5" customFormat="1" x14ac:dyDescent="0.2">
      <c r="A502" s="54">
        <v>22433</v>
      </c>
      <c r="B502" s="81"/>
      <c r="C502" s="81"/>
      <c r="D502" s="82"/>
      <c r="E502" s="82"/>
      <c r="F502" s="56">
        <f t="shared" si="256"/>
        <v>14.59</v>
      </c>
      <c r="G502" s="56">
        <f t="shared" si="257"/>
        <v>17.86</v>
      </c>
      <c r="H502" s="57">
        <f t="shared" si="258"/>
        <v>20.52</v>
      </c>
      <c r="I502" s="57">
        <f t="shared" si="259"/>
        <v>25.19</v>
      </c>
      <c r="J502" s="57">
        <f t="shared" si="260"/>
        <v>34.08</v>
      </c>
      <c r="K502" s="57">
        <f t="shared" si="261"/>
        <v>52.48</v>
      </c>
      <c r="L502" s="57">
        <f t="shared" si="262"/>
        <v>71.900000000000006</v>
      </c>
      <c r="M502" s="57">
        <f t="shared" si="263"/>
        <v>85.48</v>
      </c>
      <c r="N502" s="55">
        <v>111.06</v>
      </c>
      <c r="O502" s="57">
        <f t="shared" si="264"/>
        <v>461.01</v>
      </c>
      <c r="P502" s="93">
        <f t="shared" si="265"/>
        <v>3352.93</v>
      </c>
    </row>
    <row r="503" spans="1:16" s="5" customFormat="1" x14ac:dyDescent="0.2">
      <c r="A503" s="54">
        <v>22463</v>
      </c>
      <c r="B503" s="81"/>
      <c r="C503" s="81"/>
      <c r="D503" s="82"/>
      <c r="E503" s="82"/>
      <c r="F503" s="56">
        <f t="shared" si="256"/>
        <v>14.64</v>
      </c>
      <c r="G503" s="56">
        <f t="shared" si="257"/>
        <v>17.920000000000002</v>
      </c>
      <c r="H503" s="57">
        <f t="shared" si="258"/>
        <v>20.6</v>
      </c>
      <c r="I503" s="57">
        <f t="shared" si="259"/>
        <v>25.28</v>
      </c>
      <c r="J503" s="57">
        <f t="shared" si="260"/>
        <v>34.200000000000003</v>
      </c>
      <c r="K503" s="57">
        <f t="shared" si="261"/>
        <v>52.66</v>
      </c>
      <c r="L503" s="57">
        <f t="shared" si="262"/>
        <v>72.150000000000006</v>
      </c>
      <c r="M503" s="57">
        <f t="shared" si="263"/>
        <v>85.78</v>
      </c>
      <c r="N503" s="55">
        <v>111.45</v>
      </c>
      <c r="O503" s="57">
        <f t="shared" si="264"/>
        <v>462.63</v>
      </c>
      <c r="P503" s="93">
        <f t="shared" si="265"/>
        <v>3364.7</v>
      </c>
    </row>
    <row r="504" spans="1:16" s="5" customFormat="1" x14ac:dyDescent="0.2">
      <c r="A504" s="54">
        <v>22494</v>
      </c>
      <c r="B504" s="81"/>
      <c r="C504" s="81"/>
      <c r="D504" s="82"/>
      <c r="E504" s="82"/>
      <c r="F504" s="56">
        <f t="shared" si="256"/>
        <v>14.67</v>
      </c>
      <c r="G504" s="56">
        <f t="shared" si="257"/>
        <v>17.96</v>
      </c>
      <c r="H504" s="57">
        <f t="shared" si="258"/>
        <v>20.64</v>
      </c>
      <c r="I504" s="57">
        <f t="shared" si="259"/>
        <v>25.33</v>
      </c>
      <c r="J504" s="57">
        <f t="shared" si="260"/>
        <v>34.270000000000003</v>
      </c>
      <c r="K504" s="57">
        <f t="shared" si="261"/>
        <v>52.77</v>
      </c>
      <c r="L504" s="57">
        <f t="shared" si="262"/>
        <v>72.3</v>
      </c>
      <c r="M504" s="57">
        <f t="shared" si="263"/>
        <v>85.96</v>
      </c>
      <c r="N504" s="55">
        <v>111.68</v>
      </c>
      <c r="O504" s="57">
        <f t="shared" si="264"/>
        <v>463.58</v>
      </c>
      <c r="P504" s="93">
        <f t="shared" si="265"/>
        <v>3371.64</v>
      </c>
    </row>
    <row r="505" spans="1:16" s="5" customFormat="1" x14ac:dyDescent="0.2">
      <c r="A505" s="54">
        <v>22525</v>
      </c>
      <c r="B505" s="81"/>
      <c r="C505" s="81"/>
      <c r="D505" s="82"/>
      <c r="E505" s="82"/>
      <c r="F505" s="56">
        <f t="shared" si="256"/>
        <v>14.65</v>
      </c>
      <c r="G505" s="56">
        <f t="shared" si="257"/>
        <v>17.93</v>
      </c>
      <c r="H505" s="57">
        <f t="shared" si="258"/>
        <v>20.6</v>
      </c>
      <c r="I505" s="57">
        <f t="shared" si="259"/>
        <v>25.29</v>
      </c>
      <c r="J505" s="57">
        <f t="shared" si="260"/>
        <v>34.21</v>
      </c>
      <c r="K505" s="57">
        <f t="shared" si="261"/>
        <v>52.67</v>
      </c>
      <c r="L505" s="57">
        <f t="shared" si="262"/>
        <v>72.17</v>
      </c>
      <c r="M505" s="57">
        <f t="shared" si="263"/>
        <v>85.81</v>
      </c>
      <c r="N505" s="55">
        <v>111.48</v>
      </c>
      <c r="O505" s="57">
        <f t="shared" si="264"/>
        <v>462.75</v>
      </c>
      <c r="P505" s="93">
        <f t="shared" si="265"/>
        <v>3365.61</v>
      </c>
    </row>
    <row r="506" spans="1:16" s="5" customFormat="1" x14ac:dyDescent="0.2">
      <c r="A506" s="54">
        <v>22555</v>
      </c>
      <c r="B506" s="81"/>
      <c r="C506" s="81"/>
      <c r="D506" s="82"/>
      <c r="E506" s="82"/>
      <c r="F506" s="56">
        <f t="shared" si="256"/>
        <v>14.62</v>
      </c>
      <c r="G506" s="56">
        <f t="shared" si="257"/>
        <v>17.899999999999999</v>
      </c>
      <c r="H506" s="57">
        <f t="shared" si="258"/>
        <v>20.57</v>
      </c>
      <c r="I506" s="57">
        <f t="shared" si="259"/>
        <v>25.25</v>
      </c>
      <c r="J506" s="57">
        <f t="shared" si="260"/>
        <v>34.159999999999997</v>
      </c>
      <c r="K506" s="57">
        <f t="shared" si="261"/>
        <v>52.6</v>
      </c>
      <c r="L506" s="57">
        <f t="shared" si="262"/>
        <v>72.069999999999993</v>
      </c>
      <c r="M506" s="57">
        <f t="shared" si="263"/>
        <v>85.68</v>
      </c>
      <c r="N506" s="55">
        <v>111.32</v>
      </c>
      <c r="O506" s="57">
        <f t="shared" si="264"/>
        <v>462.09</v>
      </c>
      <c r="P506" s="93">
        <f t="shared" si="265"/>
        <v>3360.78</v>
      </c>
    </row>
    <row r="507" spans="1:16" s="5" customFormat="1" x14ac:dyDescent="0.2">
      <c r="A507" s="54">
        <v>22586</v>
      </c>
      <c r="B507" s="81"/>
      <c r="C507" s="81"/>
      <c r="D507" s="82"/>
      <c r="E507" s="82"/>
      <c r="F507" s="56">
        <f t="shared" si="256"/>
        <v>14.65</v>
      </c>
      <c r="G507" s="56">
        <f t="shared" si="257"/>
        <v>17.93</v>
      </c>
      <c r="H507" s="57">
        <f t="shared" si="258"/>
        <v>20.6</v>
      </c>
      <c r="I507" s="57">
        <f t="shared" si="259"/>
        <v>25.29</v>
      </c>
      <c r="J507" s="57">
        <f t="shared" si="260"/>
        <v>34.21</v>
      </c>
      <c r="K507" s="57">
        <f t="shared" si="261"/>
        <v>52.68</v>
      </c>
      <c r="L507" s="57">
        <f t="shared" si="262"/>
        <v>72.180000000000007</v>
      </c>
      <c r="M507" s="57">
        <f t="shared" si="263"/>
        <v>85.81</v>
      </c>
      <c r="N507" s="55">
        <v>111.49</v>
      </c>
      <c r="O507" s="57">
        <f t="shared" si="264"/>
        <v>462.79</v>
      </c>
      <c r="P507" s="93">
        <f t="shared" si="265"/>
        <v>3365.91</v>
      </c>
    </row>
    <row r="508" spans="1:16" s="5" customFormat="1" x14ac:dyDescent="0.2">
      <c r="A508" s="54">
        <v>22616</v>
      </c>
      <c r="B508" s="81"/>
      <c r="C508" s="81"/>
      <c r="D508" s="82"/>
      <c r="E508" s="82"/>
      <c r="F508" s="56">
        <f t="shared" si="256"/>
        <v>14.64</v>
      </c>
      <c r="G508" s="56">
        <f t="shared" si="257"/>
        <v>17.920000000000002</v>
      </c>
      <c r="H508" s="57">
        <f t="shared" si="258"/>
        <v>20.6</v>
      </c>
      <c r="I508" s="57">
        <f t="shared" si="259"/>
        <v>25.28</v>
      </c>
      <c r="J508" s="57">
        <f t="shared" si="260"/>
        <v>34.200000000000003</v>
      </c>
      <c r="K508" s="57">
        <f t="shared" si="261"/>
        <v>52.66</v>
      </c>
      <c r="L508" s="57">
        <f t="shared" si="262"/>
        <v>72.150000000000006</v>
      </c>
      <c r="M508" s="57">
        <f t="shared" si="263"/>
        <v>85.78</v>
      </c>
      <c r="N508" s="55">
        <v>111.45</v>
      </c>
      <c r="O508" s="57">
        <f t="shared" si="264"/>
        <v>462.63</v>
      </c>
      <c r="P508" s="93">
        <f t="shared" si="265"/>
        <v>3364.7</v>
      </c>
    </row>
    <row r="509" spans="1:16" s="5" customFormat="1" x14ac:dyDescent="0.2">
      <c r="A509" s="54">
        <v>22647</v>
      </c>
      <c r="B509" s="81"/>
      <c r="C509" s="81"/>
      <c r="D509" s="82"/>
      <c r="E509" s="82"/>
      <c r="F509" s="56">
        <f t="shared" si="256"/>
        <v>14.65</v>
      </c>
      <c r="G509" s="56">
        <f t="shared" si="257"/>
        <v>17.93</v>
      </c>
      <c r="H509" s="57">
        <f t="shared" si="258"/>
        <v>20.61</v>
      </c>
      <c r="I509" s="57">
        <f t="shared" si="259"/>
        <v>25.29</v>
      </c>
      <c r="J509" s="57">
        <f t="shared" si="260"/>
        <v>34.21</v>
      </c>
      <c r="K509" s="57">
        <f t="shared" si="261"/>
        <v>52.69</v>
      </c>
      <c r="L509" s="57">
        <f t="shared" si="262"/>
        <v>72.19</v>
      </c>
      <c r="M509" s="57">
        <f t="shared" si="263"/>
        <v>85.83</v>
      </c>
      <c r="N509" s="55">
        <v>111.51</v>
      </c>
      <c r="O509" s="57">
        <f t="shared" si="264"/>
        <v>462.88</v>
      </c>
      <c r="P509" s="93">
        <f t="shared" si="265"/>
        <v>3366.51</v>
      </c>
    </row>
    <row r="510" spans="1:16" s="5" customFormat="1" x14ac:dyDescent="0.2">
      <c r="A510" s="54">
        <v>22678</v>
      </c>
      <c r="B510" s="81"/>
      <c r="C510" s="81"/>
      <c r="D510" s="82"/>
      <c r="E510" s="82"/>
      <c r="F510" s="56">
        <f t="shared" si="256"/>
        <v>14.65</v>
      </c>
      <c r="G510" s="56">
        <f t="shared" si="257"/>
        <v>17.93</v>
      </c>
      <c r="H510" s="57">
        <f t="shared" si="258"/>
        <v>20.6</v>
      </c>
      <c r="I510" s="57">
        <f t="shared" si="259"/>
        <v>25.29</v>
      </c>
      <c r="J510" s="57">
        <f t="shared" si="260"/>
        <v>34.21</v>
      </c>
      <c r="K510" s="57">
        <f t="shared" si="261"/>
        <v>52.68</v>
      </c>
      <c r="L510" s="57">
        <f t="shared" si="262"/>
        <v>72.180000000000007</v>
      </c>
      <c r="M510" s="57">
        <f t="shared" si="263"/>
        <v>85.81</v>
      </c>
      <c r="N510" s="55">
        <v>111.49</v>
      </c>
      <c r="O510" s="57">
        <f t="shared" si="264"/>
        <v>462.79</v>
      </c>
      <c r="P510" s="93">
        <f t="shared" si="265"/>
        <v>3365.91</v>
      </c>
    </row>
    <row r="511" spans="1:16" s="5" customFormat="1" x14ac:dyDescent="0.2">
      <c r="A511" s="54">
        <v>22706</v>
      </c>
      <c r="B511" s="81"/>
      <c r="C511" s="81"/>
      <c r="D511" s="82"/>
      <c r="E511" s="82"/>
      <c r="F511" s="56">
        <f t="shared" si="256"/>
        <v>14.67</v>
      </c>
      <c r="G511" s="56">
        <f t="shared" si="257"/>
        <v>17.96</v>
      </c>
      <c r="H511" s="57">
        <f t="shared" si="258"/>
        <v>20.64</v>
      </c>
      <c r="I511" s="57">
        <f t="shared" si="259"/>
        <v>25.33</v>
      </c>
      <c r="J511" s="57">
        <f t="shared" si="260"/>
        <v>34.26</v>
      </c>
      <c r="K511" s="57">
        <f t="shared" si="261"/>
        <v>52.76</v>
      </c>
      <c r="L511" s="57">
        <f t="shared" si="262"/>
        <v>72.290000000000006</v>
      </c>
      <c r="M511" s="57">
        <f t="shared" si="263"/>
        <v>85.95</v>
      </c>
      <c r="N511" s="55">
        <v>111.67</v>
      </c>
      <c r="O511" s="57">
        <f t="shared" si="264"/>
        <v>463.54</v>
      </c>
      <c r="P511" s="93">
        <f t="shared" si="265"/>
        <v>3371.34</v>
      </c>
    </row>
    <row r="512" spans="1:16" s="5" customFormat="1" x14ac:dyDescent="0.2">
      <c r="A512" s="54">
        <v>22737</v>
      </c>
      <c r="B512" s="81"/>
      <c r="C512" s="81"/>
      <c r="D512" s="82"/>
      <c r="E512" s="82"/>
      <c r="F512" s="56">
        <f t="shared" si="256"/>
        <v>14.74</v>
      </c>
      <c r="G512" s="56">
        <f t="shared" si="257"/>
        <v>18.04</v>
      </c>
      <c r="H512" s="57">
        <f t="shared" ref="H512:H527" si="266">N512*0.18481</f>
        <v>20.74</v>
      </c>
      <c r="I512" s="57">
        <f t="shared" ref="I512:I527" si="267">N512*0.22682</f>
        <v>25.45</v>
      </c>
      <c r="J512" s="57">
        <f t="shared" ref="J512:J527" si="268">N512*0.30683</f>
        <v>34.43</v>
      </c>
      <c r="K512" s="57">
        <f t="shared" ref="K512:K527" si="269">N512*0.4725</f>
        <v>53.02</v>
      </c>
      <c r="L512" s="57">
        <f t="shared" ref="L512:L527" si="270">N512*0.64739</f>
        <v>72.650000000000006</v>
      </c>
      <c r="M512" s="57">
        <f t="shared" ref="M512:M527" si="271">N512*0.7697</f>
        <v>86.38</v>
      </c>
      <c r="N512" s="55">
        <v>112.22</v>
      </c>
      <c r="O512" s="57">
        <f t="shared" ref="O512:O527" si="272">N512*4.151</f>
        <v>465.83</v>
      </c>
      <c r="P512" s="93">
        <f t="shared" ref="P512:P527" si="273">N512*30.19022</f>
        <v>3387.95</v>
      </c>
    </row>
    <row r="513" spans="1:16" s="5" customFormat="1" x14ac:dyDescent="0.2">
      <c r="A513" s="54">
        <v>22767</v>
      </c>
      <c r="B513" s="81"/>
      <c r="C513" s="81"/>
      <c r="D513" s="82"/>
      <c r="E513" s="82"/>
      <c r="F513" s="56">
        <f t="shared" si="256"/>
        <v>14.92</v>
      </c>
      <c r="G513" s="56">
        <f t="shared" si="257"/>
        <v>18.27</v>
      </c>
      <c r="H513" s="57">
        <f t="shared" si="266"/>
        <v>21</v>
      </c>
      <c r="I513" s="57">
        <f t="shared" si="267"/>
        <v>25.77</v>
      </c>
      <c r="J513" s="57">
        <f t="shared" si="268"/>
        <v>34.86</v>
      </c>
      <c r="K513" s="57">
        <f t="shared" si="269"/>
        <v>53.68</v>
      </c>
      <c r="L513" s="57">
        <f t="shared" si="270"/>
        <v>73.55</v>
      </c>
      <c r="M513" s="57">
        <f t="shared" si="271"/>
        <v>87.45</v>
      </c>
      <c r="N513" s="55">
        <v>113.61</v>
      </c>
      <c r="O513" s="57">
        <f t="shared" si="272"/>
        <v>471.6</v>
      </c>
      <c r="P513" s="93">
        <f t="shared" si="273"/>
        <v>3429.91</v>
      </c>
    </row>
    <row r="514" spans="1:16" s="5" customFormat="1" x14ac:dyDescent="0.2">
      <c r="A514" s="54">
        <v>22798</v>
      </c>
      <c r="B514" s="81"/>
      <c r="C514" s="81"/>
      <c r="D514" s="82"/>
      <c r="E514" s="82"/>
      <c r="F514" s="56">
        <f t="shared" si="256"/>
        <v>15.01</v>
      </c>
      <c r="G514" s="56">
        <f t="shared" si="257"/>
        <v>18.37</v>
      </c>
      <c r="H514" s="57">
        <f t="shared" si="266"/>
        <v>21.12</v>
      </c>
      <c r="I514" s="57">
        <f t="shared" si="267"/>
        <v>25.92</v>
      </c>
      <c r="J514" s="57">
        <f t="shared" si="268"/>
        <v>35.06</v>
      </c>
      <c r="K514" s="57">
        <f t="shared" si="269"/>
        <v>53.99</v>
      </c>
      <c r="L514" s="57">
        <f t="shared" si="270"/>
        <v>73.97</v>
      </c>
      <c r="M514" s="57">
        <f t="shared" si="271"/>
        <v>87.95</v>
      </c>
      <c r="N514" s="55">
        <v>114.26</v>
      </c>
      <c r="O514" s="57">
        <f t="shared" si="272"/>
        <v>474.29</v>
      </c>
      <c r="P514" s="93">
        <f t="shared" si="273"/>
        <v>3449.53</v>
      </c>
    </row>
    <row r="515" spans="1:16" s="5" customFormat="1" x14ac:dyDescent="0.2">
      <c r="A515" s="54">
        <v>22828</v>
      </c>
      <c r="B515" s="81"/>
      <c r="C515" s="81"/>
      <c r="D515" s="82"/>
      <c r="E515" s="82"/>
      <c r="F515" s="56">
        <f t="shared" si="256"/>
        <v>14.93</v>
      </c>
      <c r="G515" s="56">
        <f t="shared" si="257"/>
        <v>18.28</v>
      </c>
      <c r="H515" s="57">
        <f t="shared" si="266"/>
        <v>21.01</v>
      </c>
      <c r="I515" s="57">
        <f t="shared" si="267"/>
        <v>25.78</v>
      </c>
      <c r="J515" s="57">
        <f t="shared" si="268"/>
        <v>34.869999999999997</v>
      </c>
      <c r="K515" s="57">
        <f t="shared" si="269"/>
        <v>53.7</v>
      </c>
      <c r="L515" s="57">
        <f t="shared" si="270"/>
        <v>73.58</v>
      </c>
      <c r="M515" s="57">
        <f t="shared" si="271"/>
        <v>87.48</v>
      </c>
      <c r="N515" s="55">
        <v>113.66</v>
      </c>
      <c r="O515" s="57">
        <f t="shared" si="272"/>
        <v>471.8</v>
      </c>
      <c r="P515" s="93">
        <f t="shared" si="273"/>
        <v>3431.42</v>
      </c>
    </row>
    <row r="516" spans="1:16" s="5" customFormat="1" x14ac:dyDescent="0.2">
      <c r="A516" s="54">
        <v>22859</v>
      </c>
      <c r="B516" s="81"/>
      <c r="C516" s="81"/>
      <c r="D516" s="82"/>
      <c r="E516" s="82"/>
      <c r="F516" s="56">
        <f t="shared" si="256"/>
        <v>14.75</v>
      </c>
      <c r="G516" s="56">
        <f t="shared" si="257"/>
        <v>18.05</v>
      </c>
      <c r="H516" s="57">
        <f t="shared" si="266"/>
        <v>20.74</v>
      </c>
      <c r="I516" s="57">
        <f t="shared" si="267"/>
        <v>25.46</v>
      </c>
      <c r="J516" s="57">
        <f t="shared" si="268"/>
        <v>34.44</v>
      </c>
      <c r="K516" s="57">
        <f t="shared" si="269"/>
        <v>53.04</v>
      </c>
      <c r="L516" s="57">
        <f t="shared" si="270"/>
        <v>72.67</v>
      </c>
      <c r="M516" s="57">
        <f t="shared" si="271"/>
        <v>86.4</v>
      </c>
      <c r="N516" s="55">
        <v>112.25</v>
      </c>
      <c r="O516" s="57">
        <f t="shared" si="272"/>
        <v>465.95</v>
      </c>
      <c r="P516" s="93">
        <f t="shared" si="273"/>
        <v>3388.85</v>
      </c>
    </row>
    <row r="517" spans="1:16" s="5" customFormat="1" x14ac:dyDescent="0.2">
      <c r="A517" s="54">
        <v>22890</v>
      </c>
      <c r="B517" s="81"/>
      <c r="C517" s="81"/>
      <c r="D517" s="82"/>
      <c r="E517" s="82"/>
      <c r="F517" s="56">
        <f t="shared" si="256"/>
        <v>14.77</v>
      </c>
      <c r="G517" s="56">
        <f t="shared" si="257"/>
        <v>18.079999999999998</v>
      </c>
      <c r="H517" s="57">
        <f t="shared" si="266"/>
        <v>20.77</v>
      </c>
      <c r="I517" s="57">
        <f t="shared" si="267"/>
        <v>25.5</v>
      </c>
      <c r="J517" s="57">
        <f t="shared" si="268"/>
        <v>34.49</v>
      </c>
      <c r="K517" s="57">
        <f t="shared" si="269"/>
        <v>53.11</v>
      </c>
      <c r="L517" s="57">
        <f t="shared" si="270"/>
        <v>72.77</v>
      </c>
      <c r="M517" s="57">
        <f t="shared" si="271"/>
        <v>86.52</v>
      </c>
      <c r="N517" s="55">
        <v>112.41</v>
      </c>
      <c r="O517" s="57">
        <f t="shared" si="272"/>
        <v>466.61</v>
      </c>
      <c r="P517" s="93">
        <f t="shared" si="273"/>
        <v>3393.68</v>
      </c>
    </row>
    <row r="518" spans="1:16" s="5" customFormat="1" x14ac:dyDescent="0.2">
      <c r="A518" s="54">
        <v>22920</v>
      </c>
      <c r="B518" s="81"/>
      <c r="C518" s="81"/>
      <c r="D518" s="82"/>
      <c r="E518" s="82"/>
      <c r="F518" s="56">
        <f t="shared" si="256"/>
        <v>14.81</v>
      </c>
      <c r="G518" s="56">
        <f t="shared" si="257"/>
        <v>18.13</v>
      </c>
      <c r="H518" s="57">
        <f t="shared" si="266"/>
        <v>20.84</v>
      </c>
      <c r="I518" s="57">
        <f t="shared" si="267"/>
        <v>25.57</v>
      </c>
      <c r="J518" s="57">
        <f t="shared" si="268"/>
        <v>34.590000000000003</v>
      </c>
      <c r="K518" s="57">
        <f t="shared" si="269"/>
        <v>53.27</v>
      </c>
      <c r="L518" s="57">
        <f t="shared" si="270"/>
        <v>72.989999999999995</v>
      </c>
      <c r="M518" s="57">
        <f t="shared" si="271"/>
        <v>86.78</v>
      </c>
      <c r="N518" s="55">
        <v>112.74</v>
      </c>
      <c r="O518" s="57">
        <f t="shared" si="272"/>
        <v>467.98</v>
      </c>
      <c r="P518" s="93">
        <f t="shared" si="273"/>
        <v>3403.65</v>
      </c>
    </row>
    <row r="519" spans="1:16" s="5" customFormat="1" x14ac:dyDescent="0.2">
      <c r="A519" s="54">
        <v>22951</v>
      </c>
      <c r="B519" s="81"/>
      <c r="C519" s="81"/>
      <c r="D519" s="82"/>
      <c r="E519" s="82"/>
      <c r="F519" s="56">
        <f t="shared" si="256"/>
        <v>14.83</v>
      </c>
      <c r="G519" s="56">
        <f t="shared" si="257"/>
        <v>18.16</v>
      </c>
      <c r="H519" s="57">
        <f t="shared" si="266"/>
        <v>20.87</v>
      </c>
      <c r="I519" s="57">
        <f t="shared" si="267"/>
        <v>25.61</v>
      </c>
      <c r="J519" s="57">
        <f t="shared" si="268"/>
        <v>34.65</v>
      </c>
      <c r="K519" s="57">
        <f t="shared" si="269"/>
        <v>53.35</v>
      </c>
      <c r="L519" s="57">
        <f t="shared" si="270"/>
        <v>73.099999999999994</v>
      </c>
      <c r="M519" s="57">
        <f t="shared" si="271"/>
        <v>86.91</v>
      </c>
      <c r="N519" s="55">
        <v>112.92</v>
      </c>
      <c r="O519" s="57">
        <f t="shared" si="272"/>
        <v>468.73</v>
      </c>
      <c r="P519" s="93">
        <f t="shared" si="273"/>
        <v>3409.08</v>
      </c>
    </row>
    <row r="520" spans="1:16" s="5" customFormat="1" x14ac:dyDescent="0.2">
      <c r="A520" s="54">
        <v>22981</v>
      </c>
      <c r="B520" s="81"/>
      <c r="C520" s="81"/>
      <c r="D520" s="82"/>
      <c r="E520" s="82"/>
      <c r="F520" s="56">
        <f t="shared" si="256"/>
        <v>14.81</v>
      </c>
      <c r="G520" s="56">
        <f t="shared" si="257"/>
        <v>18.13</v>
      </c>
      <c r="H520" s="57">
        <f t="shared" si="266"/>
        <v>20.84</v>
      </c>
      <c r="I520" s="57">
        <f t="shared" si="267"/>
        <v>25.57</v>
      </c>
      <c r="J520" s="57">
        <f t="shared" si="268"/>
        <v>34.590000000000003</v>
      </c>
      <c r="K520" s="57">
        <f t="shared" si="269"/>
        <v>53.27</v>
      </c>
      <c r="L520" s="57">
        <f t="shared" si="270"/>
        <v>72.989999999999995</v>
      </c>
      <c r="M520" s="57">
        <f t="shared" si="271"/>
        <v>86.78</v>
      </c>
      <c r="N520" s="55">
        <v>112.74</v>
      </c>
      <c r="O520" s="57">
        <f t="shared" si="272"/>
        <v>467.98</v>
      </c>
      <c r="P520" s="93">
        <f t="shared" si="273"/>
        <v>3403.65</v>
      </c>
    </row>
    <row r="521" spans="1:16" s="5" customFormat="1" x14ac:dyDescent="0.2">
      <c r="A521" s="54">
        <v>23012</v>
      </c>
      <c r="B521" s="81"/>
      <c r="C521" s="81"/>
      <c r="D521" s="82"/>
      <c r="E521" s="82"/>
      <c r="F521" s="56">
        <f t="shared" si="256"/>
        <v>14.87</v>
      </c>
      <c r="G521" s="56">
        <f t="shared" si="257"/>
        <v>18.2</v>
      </c>
      <c r="H521" s="57">
        <f t="shared" si="266"/>
        <v>20.92</v>
      </c>
      <c r="I521" s="57">
        <f t="shared" si="267"/>
        <v>25.67</v>
      </c>
      <c r="J521" s="57">
        <f t="shared" si="268"/>
        <v>34.729999999999997</v>
      </c>
      <c r="K521" s="57">
        <f t="shared" si="269"/>
        <v>53.48</v>
      </c>
      <c r="L521" s="57">
        <f t="shared" si="270"/>
        <v>73.28</v>
      </c>
      <c r="M521" s="57">
        <f t="shared" si="271"/>
        <v>87.12</v>
      </c>
      <c r="N521" s="55">
        <v>113.19</v>
      </c>
      <c r="O521" s="57">
        <f t="shared" si="272"/>
        <v>469.85</v>
      </c>
      <c r="P521" s="93">
        <f t="shared" si="273"/>
        <v>3417.23</v>
      </c>
    </row>
    <row r="522" spans="1:16" s="5" customFormat="1" x14ac:dyDescent="0.2">
      <c r="A522" s="54">
        <v>23043</v>
      </c>
      <c r="B522" s="81"/>
      <c r="C522" s="81"/>
      <c r="D522" s="82"/>
      <c r="E522" s="82"/>
      <c r="F522" s="56">
        <f t="shared" si="256"/>
        <v>15.05</v>
      </c>
      <c r="G522" s="56">
        <f t="shared" si="257"/>
        <v>18.420000000000002</v>
      </c>
      <c r="H522" s="57">
        <f t="shared" si="266"/>
        <v>21.18</v>
      </c>
      <c r="I522" s="57">
        <f t="shared" si="267"/>
        <v>25.99</v>
      </c>
      <c r="J522" s="57">
        <f t="shared" si="268"/>
        <v>35.159999999999997</v>
      </c>
      <c r="K522" s="57">
        <f t="shared" si="269"/>
        <v>54.14</v>
      </c>
      <c r="L522" s="57">
        <f t="shared" si="270"/>
        <v>74.180000000000007</v>
      </c>
      <c r="M522" s="57">
        <f t="shared" si="271"/>
        <v>88.19</v>
      </c>
      <c r="N522" s="55">
        <v>114.58</v>
      </c>
      <c r="O522" s="57">
        <f t="shared" si="272"/>
        <v>475.62</v>
      </c>
      <c r="P522" s="93">
        <f t="shared" si="273"/>
        <v>3459.2</v>
      </c>
    </row>
    <row r="523" spans="1:16" s="5" customFormat="1" x14ac:dyDescent="0.2">
      <c r="A523" s="54">
        <v>23071</v>
      </c>
      <c r="B523" s="81"/>
      <c r="C523" s="81"/>
      <c r="D523" s="82"/>
      <c r="E523" s="82"/>
      <c r="F523" s="56">
        <f t="shared" si="256"/>
        <v>15.06</v>
      </c>
      <c r="G523" s="56">
        <f t="shared" si="257"/>
        <v>18.43</v>
      </c>
      <c r="H523" s="57">
        <f t="shared" si="266"/>
        <v>21.18</v>
      </c>
      <c r="I523" s="57">
        <f t="shared" si="267"/>
        <v>26</v>
      </c>
      <c r="J523" s="57">
        <f t="shared" si="268"/>
        <v>35.17</v>
      </c>
      <c r="K523" s="57">
        <f t="shared" si="269"/>
        <v>54.16</v>
      </c>
      <c r="L523" s="57">
        <f t="shared" si="270"/>
        <v>74.209999999999994</v>
      </c>
      <c r="M523" s="57">
        <f t="shared" si="271"/>
        <v>88.23</v>
      </c>
      <c r="N523" s="55">
        <v>114.63</v>
      </c>
      <c r="O523" s="57">
        <f t="shared" si="272"/>
        <v>475.83</v>
      </c>
      <c r="P523" s="93">
        <f t="shared" si="273"/>
        <v>3460.7</v>
      </c>
    </row>
    <row r="524" spans="1:16" s="5" customFormat="1" x14ac:dyDescent="0.2">
      <c r="A524" s="54">
        <v>23102</v>
      </c>
      <c r="B524" s="81"/>
      <c r="C524" s="81"/>
      <c r="D524" s="82"/>
      <c r="E524" s="82"/>
      <c r="F524" s="56">
        <f t="shared" si="256"/>
        <v>15.03</v>
      </c>
      <c r="G524" s="56">
        <f t="shared" si="257"/>
        <v>18.399999999999999</v>
      </c>
      <c r="H524" s="57">
        <f t="shared" si="266"/>
        <v>21.15</v>
      </c>
      <c r="I524" s="57">
        <f t="shared" si="267"/>
        <v>25.95</v>
      </c>
      <c r="J524" s="57">
        <f t="shared" si="268"/>
        <v>35.11</v>
      </c>
      <c r="K524" s="57">
        <f t="shared" si="269"/>
        <v>54.06</v>
      </c>
      <c r="L524" s="57">
        <f t="shared" si="270"/>
        <v>74.069999999999993</v>
      </c>
      <c r="M524" s="57">
        <f t="shared" si="271"/>
        <v>88.07</v>
      </c>
      <c r="N524" s="55">
        <v>114.42</v>
      </c>
      <c r="O524" s="57">
        <f t="shared" si="272"/>
        <v>474.96</v>
      </c>
      <c r="P524" s="93">
        <f t="shared" si="273"/>
        <v>3454.36</v>
      </c>
    </row>
    <row r="525" spans="1:16" s="5" customFormat="1" x14ac:dyDescent="0.2">
      <c r="A525" s="54">
        <v>23132</v>
      </c>
      <c r="B525" s="81"/>
      <c r="C525" s="81"/>
      <c r="D525" s="82"/>
      <c r="E525" s="82"/>
      <c r="F525" s="56">
        <f t="shared" si="256"/>
        <v>14.99</v>
      </c>
      <c r="G525" s="56">
        <f t="shared" si="257"/>
        <v>18.350000000000001</v>
      </c>
      <c r="H525" s="57">
        <f t="shared" si="266"/>
        <v>21.09</v>
      </c>
      <c r="I525" s="57">
        <f t="shared" si="267"/>
        <v>25.88</v>
      </c>
      <c r="J525" s="57">
        <f t="shared" si="268"/>
        <v>35.01</v>
      </c>
      <c r="K525" s="57">
        <f t="shared" si="269"/>
        <v>53.91</v>
      </c>
      <c r="L525" s="57">
        <f t="shared" si="270"/>
        <v>73.87</v>
      </c>
      <c r="M525" s="57">
        <f t="shared" si="271"/>
        <v>87.82</v>
      </c>
      <c r="N525" s="55">
        <v>114.1</v>
      </c>
      <c r="O525" s="57">
        <f t="shared" si="272"/>
        <v>473.63</v>
      </c>
      <c r="P525" s="93">
        <f t="shared" si="273"/>
        <v>3444.7</v>
      </c>
    </row>
    <row r="526" spans="1:16" s="5" customFormat="1" x14ac:dyDescent="0.2">
      <c r="A526" s="54">
        <v>23163</v>
      </c>
      <c r="B526" s="81"/>
      <c r="C526" s="81"/>
      <c r="D526" s="82"/>
      <c r="E526" s="82"/>
      <c r="F526" s="56">
        <f t="shared" si="256"/>
        <v>15.01</v>
      </c>
      <c r="G526" s="56">
        <f t="shared" si="257"/>
        <v>18.37</v>
      </c>
      <c r="H526" s="57">
        <f t="shared" si="266"/>
        <v>21.12</v>
      </c>
      <c r="I526" s="57">
        <f t="shared" si="267"/>
        <v>25.92</v>
      </c>
      <c r="J526" s="57">
        <f t="shared" si="268"/>
        <v>35.06</v>
      </c>
      <c r="K526" s="57">
        <f t="shared" si="269"/>
        <v>53.99</v>
      </c>
      <c r="L526" s="57">
        <f t="shared" si="270"/>
        <v>73.98</v>
      </c>
      <c r="M526" s="57">
        <f t="shared" si="271"/>
        <v>87.95</v>
      </c>
      <c r="N526" s="55">
        <v>114.27</v>
      </c>
      <c r="O526" s="57">
        <f t="shared" si="272"/>
        <v>474.33</v>
      </c>
      <c r="P526" s="93">
        <f t="shared" si="273"/>
        <v>3449.84</v>
      </c>
    </row>
    <row r="527" spans="1:16" s="5" customFormat="1" x14ac:dyDescent="0.2">
      <c r="A527" s="54">
        <v>23193</v>
      </c>
      <c r="B527" s="81"/>
      <c r="C527" s="81"/>
      <c r="D527" s="82"/>
      <c r="E527" s="82"/>
      <c r="F527" s="56">
        <f t="shared" si="256"/>
        <v>15.1</v>
      </c>
      <c r="G527" s="56">
        <f t="shared" si="257"/>
        <v>18.48</v>
      </c>
      <c r="H527" s="57">
        <f t="shared" si="266"/>
        <v>21.24</v>
      </c>
      <c r="I527" s="57">
        <f t="shared" si="267"/>
        <v>26.06</v>
      </c>
      <c r="J527" s="57">
        <f t="shared" si="268"/>
        <v>35.26</v>
      </c>
      <c r="K527" s="57">
        <f t="shared" si="269"/>
        <v>54.29</v>
      </c>
      <c r="L527" s="57">
        <f t="shared" si="270"/>
        <v>74.39</v>
      </c>
      <c r="M527" s="57">
        <f t="shared" si="271"/>
        <v>88.45</v>
      </c>
      <c r="N527" s="55">
        <v>114.91</v>
      </c>
      <c r="O527" s="57">
        <f t="shared" si="272"/>
        <v>476.99</v>
      </c>
      <c r="P527" s="93">
        <f t="shared" si="273"/>
        <v>3469.16</v>
      </c>
    </row>
    <row r="528" spans="1:16" s="5" customFormat="1" x14ac:dyDescent="0.2">
      <c r="A528" s="54">
        <v>23224</v>
      </c>
      <c r="B528" s="81"/>
      <c r="C528" s="81"/>
      <c r="D528" s="82"/>
      <c r="E528" s="82"/>
      <c r="F528" s="56">
        <f t="shared" si="256"/>
        <v>15.08</v>
      </c>
      <c r="G528" s="56">
        <f t="shared" si="257"/>
        <v>18.46</v>
      </c>
      <c r="H528" s="57">
        <f t="shared" ref="H528:H543" si="274">N528*0.18481</f>
        <v>21.21</v>
      </c>
      <c r="I528" s="57">
        <f t="shared" ref="I528:I543" si="275">N528*0.22682</f>
        <v>26.03</v>
      </c>
      <c r="J528" s="57">
        <f t="shared" ref="J528:J543" si="276">N528*0.30683</f>
        <v>35.21</v>
      </c>
      <c r="K528" s="57">
        <f t="shared" ref="K528:K543" si="277">N528*0.4725</f>
        <v>54.23</v>
      </c>
      <c r="L528" s="57">
        <f t="shared" ref="L528:L543" si="278">N528*0.64739</f>
        <v>74.3</v>
      </c>
      <c r="M528" s="57">
        <f t="shared" ref="M528:M543" si="279">N528*0.7697</f>
        <v>88.34</v>
      </c>
      <c r="N528" s="55">
        <v>114.77</v>
      </c>
      <c r="O528" s="57">
        <f t="shared" ref="O528:O543" si="280">N528*4.151</f>
        <v>476.41</v>
      </c>
      <c r="P528" s="93">
        <f t="shared" ref="P528:P543" si="281">N528*30.19022</f>
        <v>3464.93</v>
      </c>
    </row>
    <row r="529" spans="1:16" s="5" customFormat="1" x14ac:dyDescent="0.2">
      <c r="A529" s="54">
        <v>23255</v>
      </c>
      <c r="B529" s="81"/>
      <c r="C529" s="81"/>
      <c r="D529" s="82"/>
      <c r="E529" s="82"/>
      <c r="F529" s="56">
        <f t="shared" si="256"/>
        <v>15.18</v>
      </c>
      <c r="G529" s="56">
        <f t="shared" si="257"/>
        <v>18.579999999999998</v>
      </c>
      <c r="H529" s="57">
        <f t="shared" si="274"/>
        <v>21.35</v>
      </c>
      <c r="I529" s="57">
        <f t="shared" si="275"/>
        <v>26.21</v>
      </c>
      <c r="J529" s="57">
        <f t="shared" si="276"/>
        <v>35.450000000000003</v>
      </c>
      <c r="K529" s="57">
        <f t="shared" si="277"/>
        <v>54.59</v>
      </c>
      <c r="L529" s="57">
        <f t="shared" si="278"/>
        <v>74.8</v>
      </c>
      <c r="M529" s="57">
        <f t="shared" si="279"/>
        <v>88.93</v>
      </c>
      <c r="N529" s="55">
        <v>115.54</v>
      </c>
      <c r="O529" s="57">
        <f t="shared" si="280"/>
        <v>479.61</v>
      </c>
      <c r="P529" s="93">
        <f t="shared" si="281"/>
        <v>3488.18</v>
      </c>
    </row>
    <row r="530" spans="1:16" s="5" customFormat="1" x14ac:dyDescent="0.2">
      <c r="A530" s="54">
        <v>23285</v>
      </c>
      <c r="B530" s="81"/>
      <c r="C530" s="81"/>
      <c r="D530" s="82"/>
      <c r="E530" s="82"/>
      <c r="F530" s="56">
        <f t="shared" si="256"/>
        <v>15.24</v>
      </c>
      <c r="G530" s="56">
        <f t="shared" si="257"/>
        <v>18.66</v>
      </c>
      <c r="H530" s="57">
        <f t="shared" si="274"/>
        <v>21.44</v>
      </c>
      <c r="I530" s="57">
        <f t="shared" si="275"/>
        <v>26.32</v>
      </c>
      <c r="J530" s="57">
        <f t="shared" si="276"/>
        <v>35.6</v>
      </c>
      <c r="K530" s="57">
        <f t="shared" si="277"/>
        <v>54.82</v>
      </c>
      <c r="L530" s="57">
        <f t="shared" si="278"/>
        <v>75.11</v>
      </c>
      <c r="M530" s="57">
        <f t="shared" si="279"/>
        <v>89.3</v>
      </c>
      <c r="N530" s="55">
        <v>116.02</v>
      </c>
      <c r="O530" s="57">
        <f t="shared" si="280"/>
        <v>481.6</v>
      </c>
      <c r="P530" s="93">
        <f t="shared" si="281"/>
        <v>3502.67</v>
      </c>
    </row>
    <row r="531" spans="1:16" s="5" customFormat="1" x14ac:dyDescent="0.2">
      <c r="A531" s="54">
        <v>23316</v>
      </c>
      <c r="B531" s="81"/>
      <c r="C531" s="81"/>
      <c r="D531" s="82"/>
      <c r="E531" s="82"/>
      <c r="F531" s="56">
        <f t="shared" si="256"/>
        <v>15.31</v>
      </c>
      <c r="G531" s="56">
        <f t="shared" si="257"/>
        <v>18.739999999999998</v>
      </c>
      <c r="H531" s="57">
        <f t="shared" si="274"/>
        <v>21.54</v>
      </c>
      <c r="I531" s="57">
        <f t="shared" si="275"/>
        <v>26.44</v>
      </c>
      <c r="J531" s="57">
        <f t="shared" si="276"/>
        <v>35.770000000000003</v>
      </c>
      <c r="K531" s="57">
        <f t="shared" si="277"/>
        <v>55.08</v>
      </c>
      <c r="L531" s="57">
        <f t="shared" si="278"/>
        <v>75.47</v>
      </c>
      <c r="M531" s="57">
        <f t="shared" si="279"/>
        <v>89.72</v>
      </c>
      <c r="N531" s="55">
        <v>116.57</v>
      </c>
      <c r="O531" s="57">
        <f t="shared" si="280"/>
        <v>483.88</v>
      </c>
      <c r="P531" s="93">
        <f t="shared" si="281"/>
        <v>3519.27</v>
      </c>
    </row>
    <row r="532" spans="1:16" s="5" customFormat="1" x14ac:dyDescent="0.2">
      <c r="A532" s="54">
        <v>23346</v>
      </c>
      <c r="B532" s="81"/>
      <c r="C532" s="81"/>
      <c r="D532" s="82"/>
      <c r="E532" s="82"/>
      <c r="F532" s="56">
        <f t="shared" si="256"/>
        <v>15.44</v>
      </c>
      <c r="G532" s="56">
        <f t="shared" si="257"/>
        <v>18.899999999999999</v>
      </c>
      <c r="H532" s="57">
        <f t="shared" si="274"/>
        <v>21.72</v>
      </c>
      <c r="I532" s="57">
        <f t="shared" si="275"/>
        <v>26.65</v>
      </c>
      <c r="J532" s="57">
        <f t="shared" si="276"/>
        <v>36.06</v>
      </c>
      <c r="K532" s="57">
        <f t="shared" si="277"/>
        <v>55.52</v>
      </c>
      <c r="L532" s="57">
        <f t="shared" si="278"/>
        <v>76.069999999999993</v>
      </c>
      <c r="M532" s="57">
        <f t="shared" si="279"/>
        <v>90.45</v>
      </c>
      <c r="N532" s="55">
        <v>117.51</v>
      </c>
      <c r="O532" s="57">
        <f t="shared" si="280"/>
        <v>487.78</v>
      </c>
      <c r="P532" s="93">
        <f t="shared" si="281"/>
        <v>3547.65</v>
      </c>
    </row>
    <row r="533" spans="1:16" s="5" customFormat="1" x14ac:dyDescent="0.2">
      <c r="A533" s="54">
        <v>23377</v>
      </c>
      <c r="B533" s="81"/>
      <c r="C533" s="81"/>
      <c r="D533" s="82"/>
      <c r="E533" s="82"/>
      <c r="F533" s="56">
        <f t="shared" si="256"/>
        <v>15.52</v>
      </c>
      <c r="G533" s="56">
        <f t="shared" si="257"/>
        <v>18.989999999999998</v>
      </c>
      <c r="H533" s="57">
        <f t="shared" si="274"/>
        <v>21.83</v>
      </c>
      <c r="I533" s="57">
        <f t="shared" si="275"/>
        <v>26.79</v>
      </c>
      <c r="J533" s="57">
        <f t="shared" si="276"/>
        <v>36.24</v>
      </c>
      <c r="K533" s="57">
        <f t="shared" si="277"/>
        <v>55.81</v>
      </c>
      <c r="L533" s="57">
        <f t="shared" si="278"/>
        <v>76.459999999999994</v>
      </c>
      <c r="M533" s="57">
        <f t="shared" si="279"/>
        <v>90.91</v>
      </c>
      <c r="N533" s="55">
        <v>118.11</v>
      </c>
      <c r="O533" s="57">
        <f t="shared" si="280"/>
        <v>490.27</v>
      </c>
      <c r="P533" s="93">
        <f t="shared" si="281"/>
        <v>3565.77</v>
      </c>
    </row>
    <row r="534" spans="1:16" s="5" customFormat="1" x14ac:dyDescent="0.2">
      <c r="A534" s="54">
        <v>23408</v>
      </c>
      <c r="B534" s="81"/>
      <c r="C534" s="81"/>
      <c r="D534" s="82"/>
      <c r="E534" s="82"/>
      <c r="F534" s="56">
        <f t="shared" si="256"/>
        <v>15.5</v>
      </c>
      <c r="G534" s="56">
        <f t="shared" si="257"/>
        <v>18.97</v>
      </c>
      <c r="H534" s="57">
        <f t="shared" si="274"/>
        <v>21.8</v>
      </c>
      <c r="I534" s="57">
        <f t="shared" si="275"/>
        <v>26.76</v>
      </c>
      <c r="J534" s="57">
        <f t="shared" si="276"/>
        <v>36.200000000000003</v>
      </c>
      <c r="K534" s="57">
        <f t="shared" si="277"/>
        <v>55.75</v>
      </c>
      <c r="L534" s="57">
        <f t="shared" si="278"/>
        <v>76.38</v>
      </c>
      <c r="M534" s="57">
        <f t="shared" si="279"/>
        <v>90.81</v>
      </c>
      <c r="N534" s="55">
        <v>117.98</v>
      </c>
      <c r="O534" s="57">
        <f t="shared" si="280"/>
        <v>489.73</v>
      </c>
      <c r="P534" s="93">
        <f t="shared" si="281"/>
        <v>3561.84</v>
      </c>
    </row>
    <row r="535" spans="1:16" s="5" customFormat="1" x14ac:dyDescent="0.2">
      <c r="A535" s="54">
        <v>23437</v>
      </c>
      <c r="B535" s="81"/>
      <c r="C535" s="81"/>
      <c r="D535" s="82"/>
      <c r="E535" s="82"/>
      <c r="F535" s="56">
        <f t="shared" si="256"/>
        <v>15.45</v>
      </c>
      <c r="G535" s="56">
        <f t="shared" si="257"/>
        <v>18.91</v>
      </c>
      <c r="H535" s="57">
        <f t="shared" si="274"/>
        <v>21.74</v>
      </c>
      <c r="I535" s="57">
        <f t="shared" si="275"/>
        <v>26.68</v>
      </c>
      <c r="J535" s="57">
        <f t="shared" si="276"/>
        <v>36.090000000000003</v>
      </c>
      <c r="K535" s="57">
        <f t="shared" si="277"/>
        <v>55.57</v>
      </c>
      <c r="L535" s="57">
        <f t="shared" si="278"/>
        <v>76.14</v>
      </c>
      <c r="M535" s="57">
        <f t="shared" si="279"/>
        <v>90.52</v>
      </c>
      <c r="N535" s="55">
        <v>117.61</v>
      </c>
      <c r="O535" s="57">
        <f t="shared" si="280"/>
        <v>488.2</v>
      </c>
      <c r="P535" s="93">
        <f t="shared" si="281"/>
        <v>3550.67</v>
      </c>
    </row>
    <row r="536" spans="1:16" s="5" customFormat="1" x14ac:dyDescent="0.2">
      <c r="A536" s="54">
        <v>23468</v>
      </c>
      <c r="B536" s="81"/>
      <c r="C536" s="81"/>
      <c r="D536" s="82"/>
      <c r="E536" s="82"/>
      <c r="F536" s="56">
        <f t="shared" si="256"/>
        <v>15.53</v>
      </c>
      <c r="G536" s="56">
        <f t="shared" si="257"/>
        <v>19.010000000000002</v>
      </c>
      <c r="H536" s="57">
        <f t="shared" si="274"/>
        <v>21.85</v>
      </c>
      <c r="I536" s="57">
        <f t="shared" si="275"/>
        <v>26.81</v>
      </c>
      <c r="J536" s="57">
        <f t="shared" si="276"/>
        <v>36.270000000000003</v>
      </c>
      <c r="K536" s="57">
        <f t="shared" si="277"/>
        <v>55.85</v>
      </c>
      <c r="L536" s="57">
        <f t="shared" si="278"/>
        <v>76.53</v>
      </c>
      <c r="M536" s="57">
        <f t="shared" si="279"/>
        <v>90.99</v>
      </c>
      <c r="N536" s="55">
        <v>118.21</v>
      </c>
      <c r="O536" s="57">
        <f t="shared" si="280"/>
        <v>490.69</v>
      </c>
      <c r="P536" s="93">
        <f t="shared" si="281"/>
        <v>3568.79</v>
      </c>
    </row>
    <row r="537" spans="1:16" s="5" customFormat="1" x14ac:dyDescent="0.2">
      <c r="A537" s="54">
        <v>23498</v>
      </c>
      <c r="B537" s="81"/>
      <c r="C537" s="81"/>
      <c r="D537" s="82"/>
      <c r="E537" s="82"/>
      <c r="F537" s="56">
        <f t="shared" si="256"/>
        <v>15.57</v>
      </c>
      <c r="G537" s="56">
        <f t="shared" si="257"/>
        <v>19.05</v>
      </c>
      <c r="H537" s="57">
        <f t="shared" si="274"/>
        <v>21.9</v>
      </c>
      <c r="I537" s="57">
        <f t="shared" si="275"/>
        <v>26.88</v>
      </c>
      <c r="J537" s="57">
        <f t="shared" si="276"/>
        <v>36.36</v>
      </c>
      <c r="K537" s="57">
        <f t="shared" si="277"/>
        <v>55.99</v>
      </c>
      <c r="L537" s="57">
        <f t="shared" si="278"/>
        <v>76.72</v>
      </c>
      <c r="M537" s="57">
        <f t="shared" si="279"/>
        <v>91.21</v>
      </c>
      <c r="N537" s="55">
        <v>118.5</v>
      </c>
      <c r="O537" s="57">
        <f t="shared" si="280"/>
        <v>491.89</v>
      </c>
      <c r="P537" s="93">
        <f t="shared" si="281"/>
        <v>3577.54</v>
      </c>
    </row>
    <row r="538" spans="1:16" s="5" customFormat="1" x14ac:dyDescent="0.2">
      <c r="A538" s="54">
        <v>23529</v>
      </c>
      <c r="B538" s="81"/>
      <c r="C538" s="81"/>
      <c r="D538" s="82"/>
      <c r="E538" s="82"/>
      <c r="F538" s="56">
        <f t="shared" si="256"/>
        <v>15.75</v>
      </c>
      <c r="G538" s="56">
        <f t="shared" si="257"/>
        <v>19.28</v>
      </c>
      <c r="H538" s="57">
        <f t="shared" si="274"/>
        <v>22.16</v>
      </c>
      <c r="I538" s="57">
        <f t="shared" si="275"/>
        <v>27.19</v>
      </c>
      <c r="J538" s="57">
        <f t="shared" si="276"/>
        <v>36.78</v>
      </c>
      <c r="K538" s="57">
        <f t="shared" si="277"/>
        <v>56.64</v>
      </c>
      <c r="L538" s="57">
        <f t="shared" si="278"/>
        <v>77.61</v>
      </c>
      <c r="M538" s="57">
        <f t="shared" si="279"/>
        <v>92.27</v>
      </c>
      <c r="N538" s="55">
        <v>119.88</v>
      </c>
      <c r="O538" s="57">
        <f t="shared" si="280"/>
        <v>497.62</v>
      </c>
      <c r="P538" s="93">
        <f t="shared" si="281"/>
        <v>3619.2</v>
      </c>
    </row>
    <row r="539" spans="1:16" s="5" customFormat="1" x14ac:dyDescent="0.2">
      <c r="A539" s="54">
        <v>23559</v>
      </c>
      <c r="B539" s="81"/>
      <c r="C539" s="81"/>
      <c r="D539" s="82"/>
      <c r="E539" s="82"/>
      <c r="F539" s="56">
        <f t="shared" si="256"/>
        <v>15.87</v>
      </c>
      <c r="G539" s="56">
        <f t="shared" si="257"/>
        <v>19.43</v>
      </c>
      <c r="H539" s="57">
        <f t="shared" si="274"/>
        <v>22.33</v>
      </c>
      <c r="I539" s="57">
        <f t="shared" si="275"/>
        <v>27.41</v>
      </c>
      <c r="J539" s="57">
        <f t="shared" si="276"/>
        <v>37.08</v>
      </c>
      <c r="K539" s="57">
        <f t="shared" si="277"/>
        <v>57.1</v>
      </c>
      <c r="L539" s="57">
        <f t="shared" si="278"/>
        <v>78.23</v>
      </c>
      <c r="M539" s="57">
        <f t="shared" si="279"/>
        <v>93.01</v>
      </c>
      <c r="N539" s="55">
        <v>120.84</v>
      </c>
      <c r="O539" s="57">
        <f t="shared" si="280"/>
        <v>501.61</v>
      </c>
      <c r="P539" s="93">
        <f t="shared" si="281"/>
        <v>3648.19</v>
      </c>
    </row>
    <row r="540" spans="1:16" s="5" customFormat="1" x14ac:dyDescent="0.2">
      <c r="A540" s="54">
        <v>23590</v>
      </c>
      <c r="B540" s="81"/>
      <c r="C540" s="81"/>
      <c r="D540" s="82"/>
      <c r="E540" s="82"/>
      <c r="F540" s="56">
        <f t="shared" si="256"/>
        <v>15.87</v>
      </c>
      <c r="G540" s="56">
        <f t="shared" si="257"/>
        <v>19.43</v>
      </c>
      <c r="H540" s="57">
        <f t="shared" si="274"/>
        <v>22.33</v>
      </c>
      <c r="I540" s="57">
        <f t="shared" si="275"/>
        <v>27.41</v>
      </c>
      <c r="J540" s="57">
        <f t="shared" si="276"/>
        <v>37.08</v>
      </c>
      <c r="K540" s="57">
        <f t="shared" si="277"/>
        <v>57.1</v>
      </c>
      <c r="L540" s="57">
        <f t="shared" si="278"/>
        <v>78.23</v>
      </c>
      <c r="M540" s="57">
        <f t="shared" si="279"/>
        <v>93.01</v>
      </c>
      <c r="N540" s="55">
        <v>120.84</v>
      </c>
      <c r="O540" s="57">
        <f t="shared" si="280"/>
        <v>501.61</v>
      </c>
      <c r="P540" s="93">
        <f t="shared" si="281"/>
        <v>3648.19</v>
      </c>
    </row>
    <row r="541" spans="1:16" s="5" customFormat="1" x14ac:dyDescent="0.2">
      <c r="A541" s="54">
        <v>23621</v>
      </c>
      <c r="B541" s="81"/>
      <c r="C541" s="81"/>
      <c r="D541" s="82"/>
      <c r="E541" s="82"/>
      <c r="F541" s="56">
        <f t="shared" si="256"/>
        <v>15.89</v>
      </c>
      <c r="G541" s="56">
        <f t="shared" si="257"/>
        <v>19.45</v>
      </c>
      <c r="H541" s="57">
        <f t="shared" si="274"/>
        <v>22.35</v>
      </c>
      <c r="I541" s="57">
        <f t="shared" si="275"/>
        <v>27.43</v>
      </c>
      <c r="J541" s="57">
        <f t="shared" si="276"/>
        <v>37.1</v>
      </c>
      <c r="K541" s="57">
        <f t="shared" si="277"/>
        <v>57.14</v>
      </c>
      <c r="L541" s="57">
        <f t="shared" si="278"/>
        <v>78.290000000000006</v>
      </c>
      <c r="M541" s="57">
        <f t="shared" si="279"/>
        <v>93.08</v>
      </c>
      <c r="N541" s="55">
        <v>120.93</v>
      </c>
      <c r="O541" s="57">
        <f t="shared" si="280"/>
        <v>501.98</v>
      </c>
      <c r="P541" s="93">
        <f t="shared" si="281"/>
        <v>3650.9</v>
      </c>
    </row>
    <row r="542" spans="1:16" s="5" customFormat="1" x14ac:dyDescent="0.2">
      <c r="A542" s="54">
        <v>23651</v>
      </c>
      <c r="B542" s="81"/>
      <c r="C542" s="81"/>
      <c r="D542" s="82"/>
      <c r="E542" s="82"/>
      <c r="F542" s="56">
        <f t="shared" si="256"/>
        <v>15.93</v>
      </c>
      <c r="G542" s="56">
        <f t="shared" si="257"/>
        <v>19.5</v>
      </c>
      <c r="H542" s="57">
        <f t="shared" si="274"/>
        <v>22.41</v>
      </c>
      <c r="I542" s="57">
        <f t="shared" si="275"/>
        <v>27.5</v>
      </c>
      <c r="J542" s="57">
        <f t="shared" si="276"/>
        <v>37.200000000000003</v>
      </c>
      <c r="K542" s="57">
        <f t="shared" si="277"/>
        <v>57.29</v>
      </c>
      <c r="L542" s="57">
        <f t="shared" si="278"/>
        <v>78.489999999999995</v>
      </c>
      <c r="M542" s="57">
        <f t="shared" si="279"/>
        <v>93.32</v>
      </c>
      <c r="N542" s="55">
        <v>121.24</v>
      </c>
      <c r="O542" s="57">
        <f t="shared" si="280"/>
        <v>503.27</v>
      </c>
      <c r="P542" s="93">
        <f t="shared" si="281"/>
        <v>3660.26</v>
      </c>
    </row>
    <row r="543" spans="1:16" s="5" customFormat="1" x14ac:dyDescent="0.2">
      <c r="A543" s="54">
        <v>23682</v>
      </c>
      <c r="B543" s="81"/>
      <c r="C543" s="81"/>
      <c r="D543" s="82"/>
      <c r="E543" s="82"/>
      <c r="F543" s="56">
        <f t="shared" si="256"/>
        <v>16</v>
      </c>
      <c r="G543" s="56">
        <f t="shared" si="257"/>
        <v>19.579999999999998</v>
      </c>
      <c r="H543" s="57">
        <f t="shared" si="274"/>
        <v>22.5</v>
      </c>
      <c r="I543" s="57">
        <f t="shared" si="275"/>
        <v>27.62</v>
      </c>
      <c r="J543" s="57">
        <f t="shared" si="276"/>
        <v>37.36</v>
      </c>
      <c r="K543" s="57">
        <f t="shared" si="277"/>
        <v>57.53</v>
      </c>
      <c r="L543" s="57">
        <f t="shared" si="278"/>
        <v>78.83</v>
      </c>
      <c r="M543" s="57">
        <f t="shared" si="279"/>
        <v>93.72</v>
      </c>
      <c r="N543" s="55">
        <v>121.76</v>
      </c>
      <c r="O543" s="57">
        <f t="shared" si="280"/>
        <v>505.43</v>
      </c>
      <c r="P543" s="93">
        <f t="shared" si="281"/>
        <v>3675.96</v>
      </c>
    </row>
    <row r="544" spans="1:16" s="5" customFormat="1" x14ac:dyDescent="0.2">
      <c r="A544" s="54">
        <v>23712</v>
      </c>
      <c r="B544" s="81"/>
      <c r="C544" s="81"/>
      <c r="D544" s="82"/>
      <c r="E544" s="82"/>
      <c r="F544" s="56">
        <f t="shared" si="256"/>
        <v>16.05</v>
      </c>
      <c r="G544" s="56">
        <f t="shared" si="257"/>
        <v>19.64</v>
      </c>
      <c r="H544" s="57">
        <f t="shared" ref="H544:H559" si="282">N544*0.18481</f>
        <v>22.58</v>
      </c>
      <c r="I544" s="57">
        <f t="shared" ref="I544:I559" si="283">N544*0.22682</f>
        <v>27.71</v>
      </c>
      <c r="J544" s="57">
        <f t="shared" ref="J544:J559" si="284">N544*0.30683</f>
        <v>37.479999999999997</v>
      </c>
      <c r="K544" s="57">
        <f t="shared" ref="K544:K559" si="285">N544*0.4725</f>
        <v>57.72</v>
      </c>
      <c r="L544" s="57">
        <f t="shared" ref="L544:L559" si="286">N544*0.64739</f>
        <v>79.09</v>
      </c>
      <c r="M544" s="57">
        <f t="shared" ref="M544:M559" si="287">N544*0.7697</f>
        <v>94.03</v>
      </c>
      <c r="N544" s="55">
        <v>122.16</v>
      </c>
      <c r="O544" s="57">
        <f t="shared" ref="O544:O559" si="288">N544*4.151</f>
        <v>507.09</v>
      </c>
      <c r="P544" s="93">
        <f t="shared" ref="P544:P559" si="289">N544*30.19022</f>
        <v>3688.04</v>
      </c>
    </row>
    <row r="545" spans="1:16" s="5" customFormat="1" x14ac:dyDescent="0.2">
      <c r="A545" s="54">
        <v>23743</v>
      </c>
      <c r="B545" s="81"/>
      <c r="C545" s="81"/>
      <c r="D545" s="82"/>
      <c r="E545" s="82"/>
      <c r="F545" s="56">
        <f t="shared" si="256"/>
        <v>16.09</v>
      </c>
      <c r="G545" s="56">
        <f t="shared" si="257"/>
        <v>19.7</v>
      </c>
      <c r="H545" s="57">
        <f t="shared" si="282"/>
        <v>22.64</v>
      </c>
      <c r="I545" s="57">
        <f t="shared" si="283"/>
        <v>27.79</v>
      </c>
      <c r="J545" s="57">
        <f t="shared" si="284"/>
        <v>37.590000000000003</v>
      </c>
      <c r="K545" s="57">
        <f t="shared" si="285"/>
        <v>57.89</v>
      </c>
      <c r="L545" s="57">
        <f t="shared" si="286"/>
        <v>79.31</v>
      </c>
      <c r="M545" s="57">
        <f t="shared" si="287"/>
        <v>94.3</v>
      </c>
      <c r="N545" s="55">
        <v>122.51</v>
      </c>
      <c r="O545" s="57">
        <f t="shared" si="288"/>
        <v>508.54</v>
      </c>
      <c r="P545" s="93">
        <f t="shared" si="289"/>
        <v>3698.6</v>
      </c>
    </row>
    <row r="546" spans="1:16" s="5" customFormat="1" x14ac:dyDescent="0.2">
      <c r="A546" s="54">
        <v>23774</v>
      </c>
      <c r="B546" s="81"/>
      <c r="C546" s="81"/>
      <c r="D546" s="82"/>
      <c r="E546" s="82"/>
      <c r="F546" s="56">
        <f t="shared" si="256"/>
        <v>16.13</v>
      </c>
      <c r="G546" s="56">
        <f t="shared" si="257"/>
        <v>19.75</v>
      </c>
      <c r="H546" s="57">
        <f t="shared" si="282"/>
        <v>22.69</v>
      </c>
      <c r="I546" s="57">
        <f t="shared" si="283"/>
        <v>27.85</v>
      </c>
      <c r="J546" s="57">
        <f t="shared" si="284"/>
        <v>37.68</v>
      </c>
      <c r="K546" s="57">
        <f t="shared" si="285"/>
        <v>58.02</v>
      </c>
      <c r="L546" s="57">
        <f t="shared" si="286"/>
        <v>79.5</v>
      </c>
      <c r="M546" s="57">
        <f t="shared" si="287"/>
        <v>94.52</v>
      </c>
      <c r="N546" s="55">
        <v>122.8</v>
      </c>
      <c r="O546" s="57">
        <f t="shared" si="288"/>
        <v>509.74</v>
      </c>
      <c r="P546" s="93">
        <f t="shared" si="289"/>
        <v>3707.36</v>
      </c>
    </row>
    <row r="547" spans="1:16" s="5" customFormat="1" x14ac:dyDescent="0.2">
      <c r="A547" s="54">
        <v>23802</v>
      </c>
      <c r="B547" s="81"/>
      <c r="C547" s="81"/>
      <c r="D547" s="82"/>
      <c r="E547" s="82"/>
      <c r="F547" s="56">
        <f t="shared" si="256"/>
        <v>16.149999999999999</v>
      </c>
      <c r="G547" s="56">
        <f t="shared" si="257"/>
        <v>19.760000000000002</v>
      </c>
      <c r="H547" s="57">
        <f t="shared" si="282"/>
        <v>22.71</v>
      </c>
      <c r="I547" s="57">
        <f t="shared" si="283"/>
        <v>27.88</v>
      </c>
      <c r="J547" s="57">
        <f t="shared" si="284"/>
        <v>37.71</v>
      </c>
      <c r="K547" s="57">
        <f t="shared" si="285"/>
        <v>58.07</v>
      </c>
      <c r="L547" s="57">
        <f t="shared" si="286"/>
        <v>79.569999999999993</v>
      </c>
      <c r="M547" s="57">
        <f t="shared" si="287"/>
        <v>94.6</v>
      </c>
      <c r="N547" s="55">
        <v>122.91</v>
      </c>
      <c r="O547" s="57">
        <f t="shared" si="288"/>
        <v>510.2</v>
      </c>
      <c r="P547" s="93">
        <f t="shared" si="289"/>
        <v>3710.68</v>
      </c>
    </row>
    <row r="548" spans="1:16" s="5" customFormat="1" x14ac:dyDescent="0.2">
      <c r="A548" s="54">
        <v>23833</v>
      </c>
      <c r="B548" s="81"/>
      <c r="C548" s="81"/>
      <c r="D548" s="82"/>
      <c r="E548" s="82"/>
      <c r="F548" s="56">
        <f t="shared" si="256"/>
        <v>16.170000000000002</v>
      </c>
      <c r="G548" s="56">
        <f t="shared" si="257"/>
        <v>19.8</v>
      </c>
      <c r="H548" s="57">
        <f t="shared" si="282"/>
        <v>22.75</v>
      </c>
      <c r="I548" s="57">
        <f t="shared" si="283"/>
        <v>27.92</v>
      </c>
      <c r="J548" s="57">
        <f t="shared" si="284"/>
        <v>37.770000000000003</v>
      </c>
      <c r="K548" s="57">
        <f t="shared" si="285"/>
        <v>58.17</v>
      </c>
      <c r="L548" s="57">
        <f t="shared" si="286"/>
        <v>79.7</v>
      </c>
      <c r="M548" s="57">
        <f t="shared" si="287"/>
        <v>94.76</v>
      </c>
      <c r="N548" s="55">
        <v>123.11</v>
      </c>
      <c r="O548" s="57">
        <f t="shared" si="288"/>
        <v>511.03</v>
      </c>
      <c r="P548" s="93">
        <f t="shared" si="289"/>
        <v>3716.72</v>
      </c>
    </row>
    <row r="549" spans="1:16" s="5" customFormat="1" x14ac:dyDescent="0.2">
      <c r="A549" s="54">
        <v>23863</v>
      </c>
      <c r="B549" s="81"/>
      <c r="C549" s="81"/>
      <c r="D549" s="82"/>
      <c r="E549" s="82"/>
      <c r="F549" s="56">
        <f t="shared" si="256"/>
        <v>16.37</v>
      </c>
      <c r="G549" s="56">
        <f t="shared" si="257"/>
        <v>20.03</v>
      </c>
      <c r="H549" s="57">
        <f t="shared" si="282"/>
        <v>23.02</v>
      </c>
      <c r="I549" s="57">
        <f t="shared" si="283"/>
        <v>28.26</v>
      </c>
      <c r="J549" s="57">
        <f t="shared" si="284"/>
        <v>38.22</v>
      </c>
      <c r="K549" s="57">
        <f t="shared" si="285"/>
        <v>58.86</v>
      </c>
      <c r="L549" s="57">
        <f t="shared" si="286"/>
        <v>80.650000000000006</v>
      </c>
      <c r="M549" s="57">
        <f t="shared" si="287"/>
        <v>95.89</v>
      </c>
      <c r="N549" s="55">
        <v>124.58</v>
      </c>
      <c r="O549" s="57">
        <f t="shared" si="288"/>
        <v>517.13</v>
      </c>
      <c r="P549" s="93">
        <f t="shared" si="289"/>
        <v>3761.1</v>
      </c>
    </row>
    <row r="550" spans="1:16" s="5" customFormat="1" x14ac:dyDescent="0.2">
      <c r="A550" s="54">
        <v>23894</v>
      </c>
      <c r="B550" s="81"/>
      <c r="C550" s="81"/>
      <c r="D550" s="82"/>
      <c r="E550" s="82"/>
      <c r="F550" s="56">
        <f t="shared" si="256"/>
        <v>16.399999999999999</v>
      </c>
      <c r="G550" s="56">
        <f t="shared" si="257"/>
        <v>20.079999999999998</v>
      </c>
      <c r="H550" s="57">
        <f t="shared" si="282"/>
        <v>23.07</v>
      </c>
      <c r="I550" s="57">
        <f t="shared" si="283"/>
        <v>28.32</v>
      </c>
      <c r="J550" s="57">
        <f t="shared" si="284"/>
        <v>38.31</v>
      </c>
      <c r="K550" s="57">
        <f t="shared" si="285"/>
        <v>58.99</v>
      </c>
      <c r="L550" s="57">
        <f t="shared" si="286"/>
        <v>80.83</v>
      </c>
      <c r="M550" s="57">
        <f t="shared" si="287"/>
        <v>96.1</v>
      </c>
      <c r="N550" s="55">
        <v>124.85</v>
      </c>
      <c r="O550" s="57">
        <f t="shared" si="288"/>
        <v>518.25</v>
      </c>
      <c r="P550" s="93">
        <f t="shared" si="289"/>
        <v>3769.25</v>
      </c>
    </row>
    <row r="551" spans="1:16" s="5" customFormat="1" x14ac:dyDescent="0.2">
      <c r="A551" s="54">
        <v>23924</v>
      </c>
      <c r="B551" s="81"/>
      <c r="C551" s="81"/>
      <c r="D551" s="82"/>
      <c r="E551" s="82"/>
      <c r="F551" s="56">
        <f t="shared" si="256"/>
        <v>16.46</v>
      </c>
      <c r="G551" s="56">
        <f t="shared" si="257"/>
        <v>20.149999999999999</v>
      </c>
      <c r="H551" s="57">
        <f t="shared" si="282"/>
        <v>23.15</v>
      </c>
      <c r="I551" s="57">
        <f t="shared" si="283"/>
        <v>28.42</v>
      </c>
      <c r="J551" s="57">
        <f t="shared" si="284"/>
        <v>38.44</v>
      </c>
      <c r="K551" s="57">
        <f t="shared" si="285"/>
        <v>59.19</v>
      </c>
      <c r="L551" s="57">
        <f t="shared" si="286"/>
        <v>81.11</v>
      </c>
      <c r="M551" s="57">
        <f t="shared" si="287"/>
        <v>96.43</v>
      </c>
      <c r="N551" s="55">
        <v>125.28</v>
      </c>
      <c r="O551" s="57">
        <f t="shared" si="288"/>
        <v>520.04</v>
      </c>
      <c r="P551" s="93">
        <f t="shared" si="289"/>
        <v>3782.23</v>
      </c>
    </row>
    <row r="552" spans="1:16" s="5" customFormat="1" x14ac:dyDescent="0.2">
      <c r="A552" s="54">
        <v>23955</v>
      </c>
      <c r="B552" s="81"/>
      <c r="C552" s="81"/>
      <c r="D552" s="82"/>
      <c r="E552" s="82"/>
      <c r="F552" s="56">
        <f t="shared" si="256"/>
        <v>16.46</v>
      </c>
      <c r="G552" s="56">
        <f t="shared" si="257"/>
        <v>20.149999999999999</v>
      </c>
      <c r="H552" s="57">
        <f t="shared" si="282"/>
        <v>23.16</v>
      </c>
      <c r="I552" s="57">
        <f t="shared" si="283"/>
        <v>28.42</v>
      </c>
      <c r="J552" s="57">
        <f t="shared" si="284"/>
        <v>38.450000000000003</v>
      </c>
      <c r="K552" s="57">
        <f t="shared" si="285"/>
        <v>59.21</v>
      </c>
      <c r="L552" s="57">
        <f t="shared" si="286"/>
        <v>81.12</v>
      </c>
      <c r="M552" s="57">
        <f t="shared" si="287"/>
        <v>96.45</v>
      </c>
      <c r="N552" s="55">
        <v>125.31</v>
      </c>
      <c r="O552" s="57">
        <f t="shared" si="288"/>
        <v>520.16</v>
      </c>
      <c r="P552" s="93">
        <f t="shared" si="289"/>
        <v>3783.14</v>
      </c>
    </row>
    <row r="553" spans="1:16" s="5" customFormat="1" x14ac:dyDescent="0.2">
      <c r="A553" s="54">
        <v>23986</v>
      </c>
      <c r="B553" s="81"/>
      <c r="C553" s="81"/>
      <c r="D553" s="82"/>
      <c r="E553" s="82"/>
      <c r="F553" s="56">
        <f t="shared" si="256"/>
        <v>16.510000000000002</v>
      </c>
      <c r="G553" s="56">
        <f t="shared" si="257"/>
        <v>20.21</v>
      </c>
      <c r="H553" s="57">
        <f t="shared" si="282"/>
        <v>23.23</v>
      </c>
      <c r="I553" s="57">
        <f t="shared" si="283"/>
        <v>28.51</v>
      </c>
      <c r="J553" s="57">
        <f t="shared" si="284"/>
        <v>38.57</v>
      </c>
      <c r="K553" s="57">
        <f t="shared" si="285"/>
        <v>59.39</v>
      </c>
      <c r="L553" s="57">
        <f t="shared" si="286"/>
        <v>81.38</v>
      </c>
      <c r="M553" s="57">
        <f t="shared" si="287"/>
        <v>96.75</v>
      </c>
      <c r="N553" s="55">
        <v>125.7</v>
      </c>
      <c r="O553" s="57">
        <f t="shared" si="288"/>
        <v>521.78</v>
      </c>
      <c r="P553" s="93">
        <f t="shared" si="289"/>
        <v>3794.91</v>
      </c>
    </row>
    <row r="554" spans="1:16" s="5" customFormat="1" x14ac:dyDescent="0.2">
      <c r="A554" s="54">
        <v>24016</v>
      </c>
      <c r="B554" s="81"/>
      <c r="C554" s="81"/>
      <c r="D554" s="82"/>
      <c r="E554" s="82"/>
      <c r="F554" s="56">
        <f t="shared" si="256"/>
        <v>16.53</v>
      </c>
      <c r="G554" s="56">
        <f t="shared" si="257"/>
        <v>20.239999999999998</v>
      </c>
      <c r="H554" s="57">
        <f t="shared" si="282"/>
        <v>23.26</v>
      </c>
      <c r="I554" s="57">
        <f t="shared" si="283"/>
        <v>28.55</v>
      </c>
      <c r="J554" s="57">
        <f t="shared" si="284"/>
        <v>38.61</v>
      </c>
      <c r="K554" s="57">
        <f t="shared" si="285"/>
        <v>59.46</v>
      </c>
      <c r="L554" s="57">
        <f t="shared" si="286"/>
        <v>81.47</v>
      </c>
      <c r="M554" s="57">
        <f t="shared" si="287"/>
        <v>96.87</v>
      </c>
      <c r="N554" s="55">
        <v>125.85</v>
      </c>
      <c r="O554" s="57">
        <f t="shared" si="288"/>
        <v>522.4</v>
      </c>
      <c r="P554" s="93">
        <f t="shared" si="289"/>
        <v>3799.44</v>
      </c>
    </row>
    <row r="555" spans="1:16" s="5" customFormat="1" x14ac:dyDescent="0.2">
      <c r="A555" s="54">
        <v>24047</v>
      </c>
      <c r="B555" s="81"/>
      <c r="C555" s="81"/>
      <c r="D555" s="82"/>
      <c r="E555" s="82"/>
      <c r="F555" s="56">
        <f t="shared" si="256"/>
        <v>16.61</v>
      </c>
      <c r="G555" s="56">
        <f t="shared" si="257"/>
        <v>20.329999999999998</v>
      </c>
      <c r="H555" s="57">
        <f t="shared" si="282"/>
        <v>23.37</v>
      </c>
      <c r="I555" s="57">
        <f t="shared" si="283"/>
        <v>28.68</v>
      </c>
      <c r="J555" s="57">
        <f t="shared" si="284"/>
        <v>38.799999999999997</v>
      </c>
      <c r="K555" s="57">
        <f t="shared" si="285"/>
        <v>59.74</v>
      </c>
      <c r="L555" s="57">
        <f t="shared" si="286"/>
        <v>81.86</v>
      </c>
      <c r="M555" s="57">
        <f t="shared" si="287"/>
        <v>97.32</v>
      </c>
      <c r="N555" s="55">
        <v>126.44</v>
      </c>
      <c r="O555" s="57">
        <f t="shared" si="288"/>
        <v>524.85</v>
      </c>
      <c r="P555" s="93">
        <f t="shared" si="289"/>
        <v>3817.25</v>
      </c>
    </row>
    <row r="556" spans="1:16" s="5" customFormat="1" x14ac:dyDescent="0.2">
      <c r="A556" s="54">
        <v>24077</v>
      </c>
      <c r="B556" s="81"/>
      <c r="C556" s="81"/>
      <c r="D556" s="82"/>
      <c r="E556" s="82"/>
      <c r="F556" s="56">
        <f t="shared" si="256"/>
        <v>16.71</v>
      </c>
      <c r="G556" s="56">
        <f t="shared" si="257"/>
        <v>20.45</v>
      </c>
      <c r="H556" s="57">
        <f t="shared" si="282"/>
        <v>23.5</v>
      </c>
      <c r="I556" s="57">
        <f t="shared" si="283"/>
        <v>28.85</v>
      </c>
      <c r="J556" s="57">
        <f t="shared" si="284"/>
        <v>39.020000000000003</v>
      </c>
      <c r="K556" s="57">
        <f t="shared" si="285"/>
        <v>60.09</v>
      </c>
      <c r="L556" s="57">
        <f t="shared" si="286"/>
        <v>82.34</v>
      </c>
      <c r="M556" s="57">
        <f t="shared" si="287"/>
        <v>97.89</v>
      </c>
      <c r="N556" s="55">
        <v>127.18</v>
      </c>
      <c r="O556" s="57">
        <f t="shared" si="288"/>
        <v>527.91999999999996</v>
      </c>
      <c r="P556" s="93">
        <f t="shared" si="289"/>
        <v>3839.59</v>
      </c>
    </row>
    <row r="557" spans="1:16" s="5" customFormat="1" x14ac:dyDescent="0.2">
      <c r="A557" s="54">
        <v>24108</v>
      </c>
      <c r="B557" s="81"/>
      <c r="C557" s="81"/>
      <c r="D557" s="82"/>
      <c r="E557" s="82"/>
      <c r="F557" s="56">
        <f t="shared" si="256"/>
        <v>16.77</v>
      </c>
      <c r="G557" s="56">
        <f t="shared" si="257"/>
        <v>20.53</v>
      </c>
      <c r="H557" s="57">
        <f t="shared" si="282"/>
        <v>23.6</v>
      </c>
      <c r="I557" s="57">
        <f t="shared" si="283"/>
        <v>28.96</v>
      </c>
      <c r="J557" s="57">
        <f t="shared" si="284"/>
        <v>39.18</v>
      </c>
      <c r="K557" s="57">
        <f t="shared" si="285"/>
        <v>60.33</v>
      </c>
      <c r="L557" s="57">
        <f t="shared" si="286"/>
        <v>82.66</v>
      </c>
      <c r="M557" s="57">
        <f t="shared" si="287"/>
        <v>98.28</v>
      </c>
      <c r="N557" s="55">
        <v>127.68</v>
      </c>
      <c r="O557" s="57">
        <f t="shared" si="288"/>
        <v>530</v>
      </c>
      <c r="P557" s="93">
        <f t="shared" si="289"/>
        <v>3854.69</v>
      </c>
    </row>
    <row r="558" spans="1:16" s="5" customFormat="1" x14ac:dyDescent="0.2">
      <c r="A558" s="54">
        <v>24139</v>
      </c>
      <c r="B558" s="81"/>
      <c r="C558" s="81"/>
      <c r="D558" s="82"/>
      <c r="E558" s="82"/>
      <c r="F558" s="56">
        <f t="shared" si="256"/>
        <v>16.82</v>
      </c>
      <c r="G558" s="56">
        <f t="shared" si="257"/>
        <v>20.59</v>
      </c>
      <c r="H558" s="57">
        <f t="shared" si="282"/>
        <v>23.67</v>
      </c>
      <c r="I558" s="57">
        <f t="shared" si="283"/>
        <v>29.05</v>
      </c>
      <c r="J558" s="57">
        <f t="shared" si="284"/>
        <v>39.299999999999997</v>
      </c>
      <c r="K558" s="57">
        <f t="shared" si="285"/>
        <v>60.51</v>
      </c>
      <c r="L558" s="57">
        <f t="shared" si="286"/>
        <v>82.91</v>
      </c>
      <c r="M558" s="57">
        <f t="shared" si="287"/>
        <v>98.58</v>
      </c>
      <c r="N558" s="55">
        <v>128.07</v>
      </c>
      <c r="O558" s="57">
        <f t="shared" si="288"/>
        <v>531.62</v>
      </c>
      <c r="P558" s="93">
        <f t="shared" si="289"/>
        <v>3866.46</v>
      </c>
    </row>
    <row r="559" spans="1:16" s="5" customFormat="1" x14ac:dyDescent="0.2">
      <c r="A559" s="54">
        <v>24167</v>
      </c>
      <c r="B559" s="81"/>
      <c r="C559" s="81"/>
      <c r="D559" s="82"/>
      <c r="E559" s="82"/>
      <c r="F559" s="56">
        <f t="shared" si="256"/>
        <v>16.899999999999999</v>
      </c>
      <c r="G559" s="56">
        <f t="shared" si="257"/>
        <v>20.68</v>
      </c>
      <c r="H559" s="57">
        <f t="shared" si="282"/>
        <v>23.77</v>
      </c>
      <c r="I559" s="57">
        <f t="shared" si="283"/>
        <v>29.18</v>
      </c>
      <c r="J559" s="57">
        <f t="shared" si="284"/>
        <v>39.47</v>
      </c>
      <c r="K559" s="57">
        <f t="shared" si="285"/>
        <v>60.78</v>
      </c>
      <c r="L559" s="57">
        <f t="shared" si="286"/>
        <v>83.27</v>
      </c>
      <c r="M559" s="57">
        <f t="shared" si="287"/>
        <v>99.01</v>
      </c>
      <c r="N559" s="55">
        <v>128.63</v>
      </c>
      <c r="O559" s="57">
        <f t="shared" si="288"/>
        <v>533.94000000000005</v>
      </c>
      <c r="P559" s="93">
        <f t="shared" si="289"/>
        <v>3883.37</v>
      </c>
    </row>
    <row r="560" spans="1:16" s="5" customFormat="1" x14ac:dyDescent="0.2">
      <c r="A560" s="54">
        <v>24198</v>
      </c>
      <c r="B560" s="81"/>
      <c r="C560" s="81"/>
      <c r="D560" s="82"/>
      <c r="E560" s="82"/>
      <c r="F560" s="56">
        <f t="shared" ref="F560:F568" si="290">N560*0.13137</f>
        <v>17.07</v>
      </c>
      <c r="G560" s="56">
        <f t="shared" ref="G560:G568" si="291">N560*0.1608</f>
        <v>20.89</v>
      </c>
      <c r="H560" s="57">
        <f t="shared" ref="H560:H568" si="292">N560*0.18481</f>
        <v>24.01</v>
      </c>
      <c r="I560" s="57">
        <f t="shared" ref="I560:I568" si="293">N560*0.22682</f>
        <v>29.47</v>
      </c>
      <c r="J560" s="57">
        <f t="shared" ref="J560:J568" si="294">N560*0.30683</f>
        <v>39.869999999999997</v>
      </c>
      <c r="K560" s="57">
        <f t="shared" ref="K560:K568" si="295">N560*0.4725</f>
        <v>61.39</v>
      </c>
      <c r="L560" s="57">
        <f t="shared" ref="L560:L568" si="296">N560*0.64739</f>
        <v>84.12</v>
      </c>
      <c r="M560" s="57">
        <f t="shared" ref="M560:M568" si="297">N560*0.7697</f>
        <v>100.01</v>
      </c>
      <c r="N560" s="55">
        <v>129.93</v>
      </c>
      <c r="O560" s="57">
        <f t="shared" ref="O560:O568" si="298">N560*4.151</f>
        <v>539.34</v>
      </c>
      <c r="P560" s="93">
        <f t="shared" ref="P560:P568" si="299">N560*30.19022</f>
        <v>3922.62</v>
      </c>
    </row>
    <row r="561" spans="1:16" s="5" customFormat="1" x14ac:dyDescent="0.2">
      <c r="A561" s="54">
        <v>24228</v>
      </c>
      <c r="B561" s="81"/>
      <c r="C561" s="81"/>
      <c r="D561" s="82"/>
      <c r="E561" s="82"/>
      <c r="F561" s="56">
        <f t="shared" si="290"/>
        <v>17.149999999999999</v>
      </c>
      <c r="G561" s="56">
        <f t="shared" si="291"/>
        <v>20.99</v>
      </c>
      <c r="H561" s="57">
        <f t="shared" si="292"/>
        <v>24.13</v>
      </c>
      <c r="I561" s="57">
        <f t="shared" si="293"/>
        <v>29.61</v>
      </c>
      <c r="J561" s="57">
        <f t="shared" si="294"/>
        <v>40.06</v>
      </c>
      <c r="K561" s="57">
        <f t="shared" si="295"/>
        <v>61.69</v>
      </c>
      <c r="L561" s="57">
        <f t="shared" si="296"/>
        <v>84.52</v>
      </c>
      <c r="M561" s="57">
        <f t="shared" si="297"/>
        <v>100.49</v>
      </c>
      <c r="N561" s="55">
        <v>130.56</v>
      </c>
      <c r="O561" s="57">
        <f t="shared" si="298"/>
        <v>541.95000000000005</v>
      </c>
      <c r="P561" s="93">
        <f t="shared" si="299"/>
        <v>3941.64</v>
      </c>
    </row>
    <row r="562" spans="1:16" s="5" customFormat="1" x14ac:dyDescent="0.2">
      <c r="A562" s="54">
        <v>24259</v>
      </c>
      <c r="B562" s="81"/>
      <c r="C562" s="81"/>
      <c r="D562" s="82"/>
      <c r="E562" s="82"/>
      <c r="F562" s="56">
        <f t="shared" si="290"/>
        <v>17.22</v>
      </c>
      <c r="G562" s="56">
        <f t="shared" si="291"/>
        <v>21.08</v>
      </c>
      <c r="H562" s="57">
        <f t="shared" si="292"/>
        <v>24.22</v>
      </c>
      <c r="I562" s="57">
        <f t="shared" si="293"/>
        <v>29.73</v>
      </c>
      <c r="J562" s="57">
        <f t="shared" si="294"/>
        <v>40.22</v>
      </c>
      <c r="K562" s="57">
        <f t="shared" si="295"/>
        <v>61.94</v>
      </c>
      <c r="L562" s="57">
        <f t="shared" si="296"/>
        <v>84.86</v>
      </c>
      <c r="M562" s="57">
        <f t="shared" si="297"/>
        <v>100.89</v>
      </c>
      <c r="N562" s="55">
        <v>131.08000000000001</v>
      </c>
      <c r="O562" s="57">
        <f t="shared" si="298"/>
        <v>544.11</v>
      </c>
      <c r="P562" s="93">
        <f t="shared" si="299"/>
        <v>3957.33</v>
      </c>
    </row>
    <row r="563" spans="1:16" s="5" customFormat="1" x14ac:dyDescent="0.2">
      <c r="A563" s="54">
        <v>24289</v>
      </c>
      <c r="B563" s="81"/>
      <c r="C563" s="81"/>
      <c r="D563" s="82"/>
      <c r="E563" s="82"/>
      <c r="F563" s="56">
        <f t="shared" si="290"/>
        <v>17.07</v>
      </c>
      <c r="G563" s="56">
        <f t="shared" si="291"/>
        <v>20.89</v>
      </c>
      <c r="H563" s="57">
        <f t="shared" si="292"/>
        <v>24.01</v>
      </c>
      <c r="I563" s="57">
        <f t="shared" si="293"/>
        <v>29.47</v>
      </c>
      <c r="J563" s="57">
        <f t="shared" si="294"/>
        <v>39.869999999999997</v>
      </c>
      <c r="K563" s="57">
        <f t="shared" si="295"/>
        <v>61.4</v>
      </c>
      <c r="L563" s="57">
        <f t="shared" si="296"/>
        <v>84.12</v>
      </c>
      <c r="M563" s="57">
        <f t="shared" si="297"/>
        <v>100.01</v>
      </c>
      <c r="N563" s="55">
        <v>129.94</v>
      </c>
      <c r="O563" s="57">
        <f t="shared" si="298"/>
        <v>539.38</v>
      </c>
      <c r="P563" s="93">
        <f t="shared" si="299"/>
        <v>3922.92</v>
      </c>
    </row>
    <row r="564" spans="1:16" s="5" customFormat="1" x14ac:dyDescent="0.2">
      <c r="A564" s="54">
        <v>24320</v>
      </c>
      <c r="B564" s="81"/>
      <c r="C564" s="81"/>
      <c r="D564" s="82"/>
      <c r="E564" s="82"/>
      <c r="F564" s="56">
        <f t="shared" si="290"/>
        <v>17.059999999999999</v>
      </c>
      <c r="G564" s="56">
        <f t="shared" si="291"/>
        <v>20.88</v>
      </c>
      <c r="H564" s="57">
        <f t="shared" si="292"/>
        <v>24</v>
      </c>
      <c r="I564" s="57">
        <f t="shared" si="293"/>
        <v>29.45</v>
      </c>
      <c r="J564" s="57">
        <f t="shared" si="294"/>
        <v>39.840000000000003</v>
      </c>
      <c r="K564" s="57">
        <f t="shared" si="295"/>
        <v>61.35</v>
      </c>
      <c r="L564" s="57">
        <f t="shared" si="296"/>
        <v>84.06</v>
      </c>
      <c r="M564" s="57">
        <f t="shared" si="297"/>
        <v>99.95</v>
      </c>
      <c r="N564" s="55">
        <v>129.85</v>
      </c>
      <c r="O564" s="57">
        <f t="shared" si="298"/>
        <v>539.01</v>
      </c>
      <c r="P564" s="93">
        <f t="shared" si="299"/>
        <v>3920.2</v>
      </c>
    </row>
    <row r="565" spans="1:16" s="5" customFormat="1" x14ac:dyDescent="0.2">
      <c r="A565" s="54">
        <v>24351</v>
      </c>
      <c r="B565" s="81"/>
      <c r="C565" s="81"/>
      <c r="D565" s="82"/>
      <c r="E565" s="82"/>
      <c r="F565" s="56">
        <f t="shared" si="290"/>
        <v>17.13</v>
      </c>
      <c r="G565" s="56">
        <f t="shared" si="291"/>
        <v>20.97</v>
      </c>
      <c r="H565" s="57">
        <f t="shared" si="292"/>
        <v>24.1</v>
      </c>
      <c r="I565" s="57">
        <f t="shared" si="293"/>
        <v>29.57</v>
      </c>
      <c r="J565" s="57">
        <f t="shared" si="294"/>
        <v>40</v>
      </c>
      <c r="K565" s="57">
        <f t="shared" si="295"/>
        <v>61.6</v>
      </c>
      <c r="L565" s="57">
        <f t="shared" si="296"/>
        <v>84.41</v>
      </c>
      <c r="M565" s="57">
        <f t="shared" si="297"/>
        <v>100.35</v>
      </c>
      <c r="N565" s="55">
        <v>130.38</v>
      </c>
      <c r="O565" s="57">
        <f t="shared" si="298"/>
        <v>541.21</v>
      </c>
      <c r="P565" s="93">
        <f t="shared" si="299"/>
        <v>3936.2</v>
      </c>
    </row>
    <row r="566" spans="1:16" s="5" customFormat="1" x14ac:dyDescent="0.2">
      <c r="A566" s="54">
        <v>24381</v>
      </c>
      <c r="B566" s="81"/>
      <c r="C566" s="81"/>
      <c r="D566" s="82"/>
      <c r="E566" s="82"/>
      <c r="F566" s="56">
        <f t="shared" si="290"/>
        <v>17.18</v>
      </c>
      <c r="G566" s="56">
        <f t="shared" si="291"/>
        <v>21.03</v>
      </c>
      <c r="H566" s="57">
        <f t="shared" si="292"/>
        <v>24.17</v>
      </c>
      <c r="I566" s="57">
        <f t="shared" si="293"/>
        <v>29.67</v>
      </c>
      <c r="J566" s="57">
        <f t="shared" si="294"/>
        <v>40.130000000000003</v>
      </c>
      <c r="K566" s="57">
        <f t="shared" si="295"/>
        <v>61.8</v>
      </c>
      <c r="L566" s="57">
        <f t="shared" si="296"/>
        <v>84.68</v>
      </c>
      <c r="M566" s="57">
        <f t="shared" si="297"/>
        <v>100.68</v>
      </c>
      <c r="N566" s="55">
        <v>130.80000000000001</v>
      </c>
      <c r="O566" s="57">
        <f t="shared" si="298"/>
        <v>542.95000000000005</v>
      </c>
      <c r="P566" s="93">
        <f t="shared" si="299"/>
        <v>3948.88</v>
      </c>
    </row>
    <row r="567" spans="1:16" s="5" customFormat="1" x14ac:dyDescent="0.2">
      <c r="A567" s="54">
        <v>24412</v>
      </c>
      <c r="B567" s="81"/>
      <c r="C567" s="81"/>
      <c r="D567" s="82"/>
      <c r="E567" s="82"/>
      <c r="F567" s="56">
        <f t="shared" si="290"/>
        <v>17.190000000000001</v>
      </c>
      <c r="G567" s="56">
        <f t="shared" si="291"/>
        <v>21.05</v>
      </c>
      <c r="H567" s="57">
        <f t="shared" si="292"/>
        <v>24.19</v>
      </c>
      <c r="I567" s="57">
        <f t="shared" si="293"/>
        <v>29.69</v>
      </c>
      <c r="J567" s="57">
        <f t="shared" si="294"/>
        <v>40.159999999999997</v>
      </c>
      <c r="K567" s="57">
        <f t="shared" si="295"/>
        <v>61.84</v>
      </c>
      <c r="L567" s="57">
        <f t="shared" si="296"/>
        <v>84.73</v>
      </c>
      <c r="M567" s="57">
        <f t="shared" si="297"/>
        <v>100.74</v>
      </c>
      <c r="N567" s="55">
        <v>130.88</v>
      </c>
      <c r="O567" s="57">
        <f t="shared" si="298"/>
        <v>543.28</v>
      </c>
      <c r="P567" s="93">
        <f t="shared" si="299"/>
        <v>3951.3</v>
      </c>
    </row>
    <row r="568" spans="1:16" s="5" customFormat="1" x14ac:dyDescent="0.2">
      <c r="A568" s="54">
        <v>24442</v>
      </c>
      <c r="B568" s="81"/>
      <c r="C568" s="81"/>
      <c r="D568" s="82"/>
      <c r="E568" s="82"/>
      <c r="F568" s="56">
        <f t="shared" si="290"/>
        <v>17.23</v>
      </c>
      <c r="G568" s="56">
        <f t="shared" si="291"/>
        <v>21.1</v>
      </c>
      <c r="H568" s="57">
        <f t="shared" si="292"/>
        <v>24.25</v>
      </c>
      <c r="I568" s="57">
        <f t="shared" si="293"/>
        <v>29.76</v>
      </c>
      <c r="J568" s="57">
        <f t="shared" si="294"/>
        <v>40.25</v>
      </c>
      <c r="K568" s="57">
        <f t="shared" si="295"/>
        <v>61.99</v>
      </c>
      <c r="L568" s="57">
        <f t="shared" si="296"/>
        <v>84.93</v>
      </c>
      <c r="M568" s="57">
        <f t="shared" si="297"/>
        <v>100.98</v>
      </c>
      <c r="N568" s="55">
        <v>131.19</v>
      </c>
      <c r="O568" s="57">
        <f t="shared" si="298"/>
        <v>544.57000000000005</v>
      </c>
      <c r="P568" s="93">
        <f t="shared" si="299"/>
        <v>3960.65</v>
      </c>
    </row>
    <row r="569" spans="1:16" s="5" customFormat="1" x14ac:dyDescent="0.2">
      <c r="A569" s="54">
        <v>24473</v>
      </c>
      <c r="B569" s="81"/>
      <c r="C569" s="81"/>
      <c r="D569" s="82"/>
      <c r="E569" s="82"/>
      <c r="F569" s="56">
        <f>M569*0.17069</f>
        <v>17.27</v>
      </c>
      <c r="G569" s="56">
        <f>M569*0.20892</f>
        <v>21.13</v>
      </c>
      <c r="H569" s="57">
        <f>M569*0.24011</f>
        <v>24.29</v>
      </c>
      <c r="I569" s="57">
        <f>M569*0.29468</f>
        <v>29.81</v>
      </c>
      <c r="J569" s="57">
        <f>M569*0.39863</f>
        <v>40.33</v>
      </c>
      <c r="K569" s="57">
        <f>M569*0.6139</f>
        <v>62.1</v>
      </c>
      <c r="L569" s="57">
        <f>M569*0.8411</f>
        <v>85.09</v>
      </c>
      <c r="M569" s="55">
        <v>101.16</v>
      </c>
      <c r="N569" s="57">
        <f>M569*1.2992</f>
        <v>131.43</v>
      </c>
      <c r="O569" s="57">
        <f>M569*5.39298</f>
        <v>545.54999999999995</v>
      </c>
      <c r="P569" s="93">
        <f>M569*39.22314</f>
        <v>3967.81</v>
      </c>
    </row>
    <row r="570" spans="1:16" s="5" customFormat="1" x14ac:dyDescent="0.2">
      <c r="A570" s="54">
        <v>24504</v>
      </c>
      <c r="B570" s="81"/>
      <c r="C570" s="81"/>
      <c r="D570" s="82"/>
      <c r="E570" s="82"/>
      <c r="F570" s="56">
        <f t="shared" ref="F570:F628" si="300">M570*0.17069</f>
        <v>17.3</v>
      </c>
      <c r="G570" s="56">
        <f t="shared" ref="G570:G628" si="301">M570*0.20892</f>
        <v>21.17</v>
      </c>
      <c r="H570" s="57">
        <f t="shared" ref="H570:H585" si="302">M570*0.24011</f>
        <v>24.34</v>
      </c>
      <c r="I570" s="57">
        <f t="shared" ref="I570:I585" si="303">M570*0.29468</f>
        <v>29.87</v>
      </c>
      <c r="J570" s="57">
        <f t="shared" ref="J570:J585" si="304">M570*0.39863</f>
        <v>40.4</v>
      </c>
      <c r="K570" s="57">
        <f t="shared" ref="K570:K585" si="305">M570*0.6139</f>
        <v>62.22</v>
      </c>
      <c r="L570" s="57">
        <f t="shared" ref="L570:L585" si="306">M570*0.8411</f>
        <v>85.25</v>
      </c>
      <c r="M570" s="55">
        <v>101.35</v>
      </c>
      <c r="N570" s="57">
        <f t="shared" ref="N570:N585" si="307">M570*1.2992</f>
        <v>131.66999999999999</v>
      </c>
      <c r="O570" s="57">
        <f t="shared" ref="O570:O585" si="308">M570*5.39298</f>
        <v>546.58000000000004</v>
      </c>
      <c r="P570" s="93">
        <f t="shared" ref="P570:P585" si="309">M570*39.22314</f>
        <v>3975.27</v>
      </c>
    </row>
    <row r="571" spans="1:16" s="5" customFormat="1" x14ac:dyDescent="0.2">
      <c r="A571" s="54">
        <v>24532</v>
      </c>
      <c r="B571" s="81"/>
      <c r="C571" s="81"/>
      <c r="D571" s="82"/>
      <c r="E571" s="82"/>
      <c r="F571" s="56">
        <f t="shared" si="300"/>
        <v>17.38</v>
      </c>
      <c r="G571" s="56">
        <f t="shared" si="301"/>
        <v>21.28</v>
      </c>
      <c r="H571" s="57">
        <f t="shared" si="302"/>
        <v>24.46</v>
      </c>
      <c r="I571" s="57">
        <f t="shared" si="303"/>
        <v>30.01</v>
      </c>
      <c r="J571" s="57">
        <f t="shared" si="304"/>
        <v>40.6</v>
      </c>
      <c r="K571" s="57">
        <f t="shared" si="305"/>
        <v>62.53</v>
      </c>
      <c r="L571" s="57">
        <f t="shared" si="306"/>
        <v>85.67</v>
      </c>
      <c r="M571" s="55">
        <v>101.85</v>
      </c>
      <c r="N571" s="57">
        <f t="shared" si="307"/>
        <v>132.32</v>
      </c>
      <c r="O571" s="57">
        <f t="shared" si="308"/>
        <v>549.28</v>
      </c>
      <c r="P571" s="93">
        <f t="shared" si="309"/>
        <v>3994.88</v>
      </c>
    </row>
    <row r="572" spans="1:16" s="5" customFormat="1" x14ac:dyDescent="0.2">
      <c r="A572" s="54">
        <v>24563</v>
      </c>
      <c r="B572" s="81"/>
      <c r="C572" s="81"/>
      <c r="D572" s="82"/>
      <c r="E572" s="82"/>
      <c r="F572" s="56">
        <f t="shared" si="300"/>
        <v>17.510000000000002</v>
      </c>
      <c r="G572" s="56">
        <f t="shared" si="301"/>
        <v>21.43</v>
      </c>
      <c r="H572" s="57">
        <f t="shared" si="302"/>
        <v>24.63</v>
      </c>
      <c r="I572" s="57">
        <f t="shared" si="303"/>
        <v>30.22</v>
      </c>
      <c r="J572" s="57">
        <f t="shared" si="304"/>
        <v>40.880000000000003</v>
      </c>
      <c r="K572" s="57">
        <f t="shared" si="305"/>
        <v>62.96</v>
      </c>
      <c r="L572" s="57">
        <f t="shared" si="306"/>
        <v>86.26</v>
      </c>
      <c r="M572" s="55">
        <v>102.56</v>
      </c>
      <c r="N572" s="57">
        <f t="shared" si="307"/>
        <v>133.25</v>
      </c>
      <c r="O572" s="57">
        <f t="shared" si="308"/>
        <v>553.1</v>
      </c>
      <c r="P572" s="93">
        <f t="shared" si="309"/>
        <v>4022.73</v>
      </c>
    </row>
    <row r="573" spans="1:16" s="5" customFormat="1" x14ac:dyDescent="0.2">
      <c r="A573" s="54">
        <v>24593</v>
      </c>
      <c r="B573" s="81"/>
      <c r="C573" s="81"/>
      <c r="D573" s="82"/>
      <c r="E573" s="82"/>
      <c r="F573" s="56">
        <f t="shared" si="300"/>
        <v>17.57</v>
      </c>
      <c r="G573" s="56">
        <f t="shared" si="301"/>
        <v>21.5</v>
      </c>
      <c r="H573" s="57">
        <f t="shared" si="302"/>
        <v>24.71</v>
      </c>
      <c r="I573" s="57">
        <f t="shared" si="303"/>
        <v>30.33</v>
      </c>
      <c r="J573" s="57">
        <f t="shared" si="304"/>
        <v>41.03</v>
      </c>
      <c r="K573" s="57">
        <f t="shared" si="305"/>
        <v>63.18</v>
      </c>
      <c r="L573" s="57">
        <f t="shared" si="306"/>
        <v>86.57</v>
      </c>
      <c r="M573" s="55">
        <v>102.92</v>
      </c>
      <c r="N573" s="57">
        <f t="shared" si="307"/>
        <v>133.71</v>
      </c>
      <c r="O573" s="57">
        <f t="shared" si="308"/>
        <v>555.04999999999995</v>
      </c>
      <c r="P573" s="93">
        <f t="shared" si="309"/>
        <v>4036.85</v>
      </c>
    </row>
    <row r="574" spans="1:16" s="5" customFormat="1" x14ac:dyDescent="0.2">
      <c r="A574" s="54">
        <v>24624</v>
      </c>
      <c r="B574" s="81"/>
      <c r="C574" s="81"/>
      <c r="D574" s="82"/>
      <c r="E574" s="82"/>
      <c r="F574" s="56">
        <f t="shared" si="300"/>
        <v>17.579999999999998</v>
      </c>
      <c r="G574" s="56">
        <f t="shared" si="301"/>
        <v>21.52</v>
      </c>
      <c r="H574" s="57">
        <f t="shared" si="302"/>
        <v>24.73</v>
      </c>
      <c r="I574" s="57">
        <f t="shared" si="303"/>
        <v>30.35</v>
      </c>
      <c r="J574" s="57">
        <f t="shared" si="304"/>
        <v>41.05</v>
      </c>
      <c r="K574" s="57">
        <f t="shared" si="305"/>
        <v>63.23</v>
      </c>
      <c r="L574" s="57">
        <f t="shared" si="306"/>
        <v>86.62</v>
      </c>
      <c r="M574" s="55">
        <v>102.99</v>
      </c>
      <c r="N574" s="57">
        <f t="shared" si="307"/>
        <v>133.80000000000001</v>
      </c>
      <c r="O574" s="57">
        <f t="shared" si="308"/>
        <v>555.41999999999996</v>
      </c>
      <c r="P574" s="93">
        <f t="shared" si="309"/>
        <v>4039.59</v>
      </c>
    </row>
    <row r="575" spans="1:16" s="5" customFormat="1" x14ac:dyDescent="0.2">
      <c r="A575" s="54">
        <v>24654</v>
      </c>
      <c r="B575" s="81"/>
      <c r="C575" s="81"/>
      <c r="D575" s="82"/>
      <c r="E575" s="82"/>
      <c r="F575" s="56">
        <f t="shared" si="300"/>
        <v>17.55</v>
      </c>
      <c r="G575" s="56">
        <f t="shared" si="301"/>
        <v>21.48</v>
      </c>
      <c r="H575" s="57">
        <f t="shared" si="302"/>
        <v>24.68</v>
      </c>
      <c r="I575" s="57">
        <f t="shared" si="303"/>
        <v>30.29</v>
      </c>
      <c r="J575" s="57">
        <f t="shared" si="304"/>
        <v>40.98</v>
      </c>
      <c r="K575" s="57">
        <f t="shared" si="305"/>
        <v>63.11</v>
      </c>
      <c r="L575" s="57">
        <f t="shared" si="306"/>
        <v>86.47</v>
      </c>
      <c r="M575" s="55">
        <v>102.8</v>
      </c>
      <c r="N575" s="57">
        <f t="shared" si="307"/>
        <v>133.56</v>
      </c>
      <c r="O575" s="57">
        <f t="shared" si="308"/>
        <v>554.4</v>
      </c>
      <c r="P575" s="93">
        <f t="shared" si="309"/>
        <v>4032.14</v>
      </c>
    </row>
    <row r="576" spans="1:16" s="5" customFormat="1" x14ac:dyDescent="0.2">
      <c r="A576" s="54">
        <v>24685</v>
      </c>
      <c r="B576" s="81"/>
      <c r="C576" s="81"/>
      <c r="D576" s="82"/>
      <c r="E576" s="82"/>
      <c r="F576" s="56">
        <f t="shared" si="300"/>
        <v>17.600000000000001</v>
      </c>
      <c r="G576" s="56">
        <f t="shared" si="301"/>
        <v>21.54</v>
      </c>
      <c r="H576" s="57">
        <f t="shared" si="302"/>
        <v>24.75</v>
      </c>
      <c r="I576" s="57">
        <f t="shared" si="303"/>
        <v>30.38</v>
      </c>
      <c r="J576" s="57">
        <f t="shared" si="304"/>
        <v>41.09</v>
      </c>
      <c r="K576" s="57">
        <f t="shared" si="305"/>
        <v>63.29</v>
      </c>
      <c r="L576" s="57">
        <f t="shared" si="306"/>
        <v>86.71</v>
      </c>
      <c r="M576" s="55">
        <v>103.09</v>
      </c>
      <c r="N576" s="57">
        <f t="shared" si="307"/>
        <v>133.93</v>
      </c>
      <c r="O576" s="57">
        <f t="shared" si="308"/>
        <v>555.96</v>
      </c>
      <c r="P576" s="93">
        <f t="shared" si="309"/>
        <v>4043.51</v>
      </c>
    </row>
    <row r="577" spans="1:16" s="5" customFormat="1" x14ac:dyDescent="0.2">
      <c r="A577" s="54">
        <v>24716</v>
      </c>
      <c r="B577" s="81"/>
      <c r="C577" s="81"/>
      <c r="D577" s="82"/>
      <c r="E577" s="82"/>
      <c r="F577" s="56">
        <f t="shared" si="300"/>
        <v>17.670000000000002</v>
      </c>
      <c r="G577" s="56">
        <f t="shared" si="301"/>
        <v>21.63</v>
      </c>
      <c r="H577" s="57">
        <f t="shared" si="302"/>
        <v>24.86</v>
      </c>
      <c r="I577" s="57">
        <f t="shared" si="303"/>
        <v>30.51</v>
      </c>
      <c r="J577" s="57">
        <f t="shared" si="304"/>
        <v>41.27</v>
      </c>
      <c r="K577" s="57">
        <f t="shared" si="305"/>
        <v>63.55</v>
      </c>
      <c r="L577" s="57">
        <f t="shared" si="306"/>
        <v>87.07</v>
      </c>
      <c r="M577" s="55">
        <v>103.52</v>
      </c>
      <c r="N577" s="57">
        <f t="shared" si="307"/>
        <v>134.49</v>
      </c>
      <c r="O577" s="57">
        <f t="shared" si="308"/>
        <v>558.28</v>
      </c>
      <c r="P577" s="93">
        <f t="shared" si="309"/>
        <v>4060.38</v>
      </c>
    </row>
    <row r="578" spans="1:16" s="5" customFormat="1" x14ac:dyDescent="0.2">
      <c r="A578" s="54">
        <v>24746</v>
      </c>
      <c r="B578" s="81"/>
      <c r="C578" s="81"/>
      <c r="D578" s="82"/>
      <c r="E578" s="82"/>
      <c r="F578" s="56">
        <f t="shared" si="300"/>
        <v>17.71</v>
      </c>
      <c r="G578" s="56">
        <f t="shared" si="301"/>
        <v>21.67</v>
      </c>
      <c r="H578" s="57">
        <f t="shared" si="302"/>
        <v>24.91</v>
      </c>
      <c r="I578" s="57">
        <f t="shared" si="303"/>
        <v>30.57</v>
      </c>
      <c r="J578" s="57">
        <f t="shared" si="304"/>
        <v>41.35</v>
      </c>
      <c r="K578" s="57">
        <f t="shared" si="305"/>
        <v>63.68</v>
      </c>
      <c r="L578" s="57">
        <f t="shared" si="306"/>
        <v>87.25</v>
      </c>
      <c r="M578" s="55">
        <v>103.73</v>
      </c>
      <c r="N578" s="57">
        <f t="shared" si="307"/>
        <v>134.77000000000001</v>
      </c>
      <c r="O578" s="57">
        <f t="shared" si="308"/>
        <v>559.41</v>
      </c>
      <c r="P578" s="93">
        <f t="shared" si="309"/>
        <v>4068.62</v>
      </c>
    </row>
    <row r="579" spans="1:16" s="5" customFormat="1" x14ac:dyDescent="0.2">
      <c r="A579" s="54">
        <v>24777</v>
      </c>
      <c r="B579" s="81"/>
      <c r="C579" s="81"/>
      <c r="D579" s="82"/>
      <c r="E579" s="82"/>
      <c r="F579" s="56">
        <f t="shared" si="300"/>
        <v>17.760000000000002</v>
      </c>
      <c r="G579" s="56">
        <f t="shared" si="301"/>
        <v>21.73</v>
      </c>
      <c r="H579" s="57">
        <f t="shared" si="302"/>
        <v>24.98</v>
      </c>
      <c r="I579" s="57">
        <f t="shared" si="303"/>
        <v>30.66</v>
      </c>
      <c r="J579" s="57">
        <f t="shared" si="304"/>
        <v>41.47</v>
      </c>
      <c r="K579" s="57">
        <f t="shared" si="305"/>
        <v>63.86</v>
      </c>
      <c r="L579" s="57">
        <f t="shared" si="306"/>
        <v>87.5</v>
      </c>
      <c r="M579" s="55">
        <v>104.03</v>
      </c>
      <c r="N579" s="57">
        <f t="shared" si="307"/>
        <v>135.16</v>
      </c>
      <c r="O579" s="57">
        <f t="shared" si="308"/>
        <v>561.03</v>
      </c>
      <c r="P579" s="93">
        <f t="shared" si="309"/>
        <v>4080.38</v>
      </c>
    </row>
    <row r="580" spans="1:16" s="5" customFormat="1" x14ac:dyDescent="0.2">
      <c r="A580" s="54">
        <v>24807</v>
      </c>
      <c r="B580" s="81"/>
      <c r="C580" s="81"/>
      <c r="D580" s="82"/>
      <c r="E580" s="82"/>
      <c r="F580" s="56">
        <f t="shared" si="300"/>
        <v>17.78</v>
      </c>
      <c r="G580" s="56">
        <f t="shared" si="301"/>
        <v>21.77</v>
      </c>
      <c r="H580" s="57">
        <f t="shared" si="302"/>
        <v>25.01</v>
      </c>
      <c r="I580" s="57">
        <f t="shared" si="303"/>
        <v>30.7</v>
      </c>
      <c r="J580" s="57">
        <f t="shared" si="304"/>
        <v>41.53</v>
      </c>
      <c r="K580" s="57">
        <f t="shared" si="305"/>
        <v>63.96</v>
      </c>
      <c r="L580" s="57">
        <f t="shared" si="306"/>
        <v>87.63</v>
      </c>
      <c r="M580" s="55">
        <v>104.18</v>
      </c>
      <c r="N580" s="57">
        <f t="shared" si="307"/>
        <v>135.35</v>
      </c>
      <c r="O580" s="57">
        <f t="shared" si="308"/>
        <v>561.84</v>
      </c>
      <c r="P580" s="93">
        <f t="shared" si="309"/>
        <v>4086.27</v>
      </c>
    </row>
    <row r="581" spans="1:16" s="5" customFormat="1" x14ac:dyDescent="0.2">
      <c r="A581" s="54">
        <v>24838</v>
      </c>
      <c r="B581" s="81"/>
      <c r="C581" s="81"/>
      <c r="D581" s="82"/>
      <c r="E581" s="82"/>
      <c r="F581" s="56">
        <f t="shared" si="300"/>
        <v>17.87</v>
      </c>
      <c r="G581" s="56">
        <f t="shared" si="301"/>
        <v>21.87</v>
      </c>
      <c r="H581" s="57">
        <f t="shared" si="302"/>
        <v>25.13</v>
      </c>
      <c r="I581" s="57">
        <f t="shared" si="303"/>
        <v>30.84</v>
      </c>
      <c r="J581" s="57">
        <f t="shared" si="304"/>
        <v>41.72</v>
      </c>
      <c r="K581" s="57">
        <f t="shared" si="305"/>
        <v>64.260000000000005</v>
      </c>
      <c r="L581" s="57">
        <f t="shared" si="306"/>
        <v>88.04</v>
      </c>
      <c r="M581" s="55">
        <v>104.67</v>
      </c>
      <c r="N581" s="57">
        <f t="shared" si="307"/>
        <v>135.99</v>
      </c>
      <c r="O581" s="57">
        <f t="shared" si="308"/>
        <v>564.48</v>
      </c>
      <c r="P581" s="93">
        <f t="shared" si="309"/>
        <v>4105.49</v>
      </c>
    </row>
    <row r="582" spans="1:16" s="5" customFormat="1" x14ac:dyDescent="0.2">
      <c r="A582" s="54">
        <v>24869</v>
      </c>
      <c r="B582" s="81"/>
      <c r="C582" s="81"/>
      <c r="D582" s="82"/>
      <c r="E582" s="82"/>
      <c r="F582" s="56">
        <f t="shared" si="300"/>
        <v>17.88</v>
      </c>
      <c r="G582" s="56">
        <f t="shared" si="301"/>
        <v>21.88</v>
      </c>
      <c r="H582" s="57">
        <f t="shared" si="302"/>
        <v>25.15</v>
      </c>
      <c r="I582" s="57">
        <f t="shared" si="303"/>
        <v>30.86</v>
      </c>
      <c r="J582" s="57">
        <f t="shared" si="304"/>
        <v>41.75</v>
      </c>
      <c r="K582" s="57">
        <f t="shared" si="305"/>
        <v>64.290000000000006</v>
      </c>
      <c r="L582" s="57">
        <f t="shared" si="306"/>
        <v>88.09</v>
      </c>
      <c r="M582" s="55">
        <v>104.73</v>
      </c>
      <c r="N582" s="57">
        <f t="shared" si="307"/>
        <v>136.07</v>
      </c>
      <c r="O582" s="57">
        <f t="shared" si="308"/>
        <v>564.80999999999995</v>
      </c>
      <c r="P582" s="93">
        <f t="shared" si="309"/>
        <v>4107.84</v>
      </c>
    </row>
    <row r="583" spans="1:16" s="5" customFormat="1" x14ac:dyDescent="0.2">
      <c r="A583" s="54">
        <v>24898</v>
      </c>
      <c r="B583" s="81"/>
      <c r="C583" s="81"/>
      <c r="D583" s="82"/>
      <c r="E583" s="82"/>
      <c r="F583" s="56">
        <f t="shared" si="300"/>
        <v>17.89</v>
      </c>
      <c r="G583" s="56">
        <f t="shared" si="301"/>
        <v>21.9</v>
      </c>
      <c r="H583" s="57">
        <f t="shared" si="302"/>
        <v>25.17</v>
      </c>
      <c r="I583" s="57">
        <f t="shared" si="303"/>
        <v>30.89</v>
      </c>
      <c r="J583" s="57">
        <f t="shared" si="304"/>
        <v>41.79</v>
      </c>
      <c r="K583" s="57">
        <f t="shared" si="305"/>
        <v>64.36</v>
      </c>
      <c r="L583" s="57">
        <f t="shared" si="306"/>
        <v>88.17</v>
      </c>
      <c r="M583" s="55">
        <v>104.83</v>
      </c>
      <c r="N583" s="57">
        <f t="shared" si="307"/>
        <v>136.19999999999999</v>
      </c>
      <c r="O583" s="57">
        <f t="shared" si="308"/>
        <v>565.35</v>
      </c>
      <c r="P583" s="93">
        <f t="shared" si="309"/>
        <v>4111.76</v>
      </c>
    </row>
    <row r="584" spans="1:16" s="5" customFormat="1" x14ac:dyDescent="0.2">
      <c r="A584" s="54">
        <v>24929</v>
      </c>
      <c r="B584" s="81"/>
      <c r="C584" s="81"/>
      <c r="D584" s="82"/>
      <c r="E584" s="82"/>
      <c r="F584" s="56">
        <f t="shared" si="300"/>
        <v>17.93</v>
      </c>
      <c r="G584" s="56">
        <f t="shared" si="301"/>
        <v>21.95</v>
      </c>
      <c r="H584" s="57">
        <f t="shared" si="302"/>
        <v>25.22</v>
      </c>
      <c r="I584" s="57">
        <f t="shared" si="303"/>
        <v>30.96</v>
      </c>
      <c r="J584" s="57">
        <f t="shared" si="304"/>
        <v>41.88</v>
      </c>
      <c r="K584" s="57">
        <f t="shared" si="305"/>
        <v>64.489999999999995</v>
      </c>
      <c r="L584" s="57">
        <f t="shared" si="306"/>
        <v>88.36</v>
      </c>
      <c r="M584" s="55">
        <v>105.05</v>
      </c>
      <c r="N584" s="57">
        <f t="shared" si="307"/>
        <v>136.47999999999999</v>
      </c>
      <c r="O584" s="57">
        <f t="shared" si="308"/>
        <v>566.53</v>
      </c>
      <c r="P584" s="93">
        <f t="shared" si="309"/>
        <v>4120.3900000000003</v>
      </c>
    </row>
    <row r="585" spans="1:16" s="5" customFormat="1" x14ac:dyDescent="0.2">
      <c r="A585" s="54">
        <v>24959</v>
      </c>
      <c r="B585" s="81"/>
      <c r="C585" s="81"/>
      <c r="D585" s="82"/>
      <c r="E585" s="82"/>
      <c r="F585" s="56">
        <f t="shared" si="300"/>
        <v>17.95</v>
      </c>
      <c r="G585" s="56">
        <f t="shared" si="301"/>
        <v>21.97</v>
      </c>
      <c r="H585" s="57">
        <f t="shared" si="302"/>
        <v>25.25</v>
      </c>
      <c r="I585" s="57">
        <f t="shared" si="303"/>
        <v>30.99</v>
      </c>
      <c r="J585" s="57">
        <f t="shared" si="304"/>
        <v>41.92</v>
      </c>
      <c r="K585" s="57">
        <f t="shared" si="305"/>
        <v>64.56</v>
      </c>
      <c r="L585" s="57">
        <f t="shared" si="306"/>
        <v>88.45</v>
      </c>
      <c r="M585" s="55">
        <v>105.16</v>
      </c>
      <c r="N585" s="57">
        <f t="shared" si="307"/>
        <v>136.62</v>
      </c>
      <c r="O585" s="57">
        <f t="shared" si="308"/>
        <v>567.13</v>
      </c>
      <c r="P585" s="93">
        <f t="shared" si="309"/>
        <v>4124.71</v>
      </c>
    </row>
    <row r="586" spans="1:16" s="5" customFormat="1" x14ac:dyDescent="0.2">
      <c r="A586" s="54">
        <v>24990</v>
      </c>
      <c r="B586" s="81"/>
      <c r="C586" s="81"/>
      <c r="D586" s="82"/>
      <c r="E586" s="82"/>
      <c r="F586" s="56">
        <f t="shared" si="300"/>
        <v>18.010000000000002</v>
      </c>
      <c r="G586" s="56">
        <f t="shared" si="301"/>
        <v>22.05</v>
      </c>
      <c r="H586" s="57">
        <f t="shared" ref="H586:H601" si="310">M586*0.24011</f>
        <v>25.34</v>
      </c>
      <c r="I586" s="57">
        <f t="shared" ref="I586:I601" si="311">M586*0.29468</f>
        <v>31.1</v>
      </c>
      <c r="J586" s="57">
        <f t="shared" ref="J586:J601" si="312">M586*0.39863</f>
        <v>42.07</v>
      </c>
      <c r="K586" s="57">
        <f t="shared" ref="K586:K601" si="313">M586*0.6139</f>
        <v>64.790000000000006</v>
      </c>
      <c r="L586" s="57">
        <f t="shared" ref="L586:L601" si="314">M586*0.8411</f>
        <v>88.77</v>
      </c>
      <c r="M586" s="55">
        <v>105.54</v>
      </c>
      <c r="N586" s="57">
        <f t="shared" ref="N586:N601" si="315">M586*1.2992</f>
        <v>137.12</v>
      </c>
      <c r="O586" s="57">
        <f t="shared" ref="O586:O601" si="316">M586*5.39298</f>
        <v>569.17999999999995</v>
      </c>
      <c r="P586" s="93">
        <f t="shared" ref="P586:P601" si="317">M586*39.22314</f>
        <v>4139.6099999999997</v>
      </c>
    </row>
    <row r="587" spans="1:16" s="5" customFormat="1" x14ac:dyDescent="0.2">
      <c r="A587" s="54">
        <v>25020</v>
      </c>
      <c r="B587" s="81"/>
      <c r="C587" s="81"/>
      <c r="D587" s="82"/>
      <c r="E587" s="82"/>
      <c r="F587" s="56">
        <f t="shared" si="300"/>
        <v>18.05</v>
      </c>
      <c r="G587" s="56">
        <f t="shared" si="301"/>
        <v>22.09</v>
      </c>
      <c r="H587" s="57">
        <f t="shared" si="310"/>
        <v>25.39</v>
      </c>
      <c r="I587" s="57">
        <f t="shared" si="311"/>
        <v>31.16</v>
      </c>
      <c r="J587" s="57">
        <f t="shared" si="312"/>
        <v>42.15</v>
      </c>
      <c r="K587" s="57">
        <f t="shared" si="313"/>
        <v>64.91</v>
      </c>
      <c r="L587" s="57">
        <f t="shared" si="314"/>
        <v>88.94</v>
      </c>
      <c r="M587" s="55">
        <v>105.74</v>
      </c>
      <c r="N587" s="57">
        <f t="shared" si="315"/>
        <v>137.38</v>
      </c>
      <c r="O587" s="57">
        <f t="shared" si="316"/>
        <v>570.25</v>
      </c>
      <c r="P587" s="93">
        <f t="shared" si="317"/>
        <v>4147.45</v>
      </c>
    </row>
    <row r="588" spans="1:16" s="5" customFormat="1" x14ac:dyDescent="0.2">
      <c r="A588" s="54">
        <v>25051</v>
      </c>
      <c r="B588" s="81"/>
      <c r="C588" s="81"/>
      <c r="D588" s="82"/>
      <c r="E588" s="82"/>
      <c r="F588" s="56">
        <f t="shared" si="300"/>
        <v>18.07</v>
      </c>
      <c r="G588" s="56">
        <f t="shared" si="301"/>
        <v>22.11</v>
      </c>
      <c r="H588" s="57">
        <f t="shared" si="310"/>
        <v>25.41</v>
      </c>
      <c r="I588" s="57">
        <f t="shared" si="311"/>
        <v>31.19</v>
      </c>
      <c r="J588" s="57">
        <f t="shared" si="312"/>
        <v>42.19</v>
      </c>
      <c r="K588" s="57">
        <f t="shared" si="313"/>
        <v>64.98</v>
      </c>
      <c r="L588" s="57">
        <f t="shared" si="314"/>
        <v>89.02</v>
      </c>
      <c r="M588" s="55">
        <v>105.84</v>
      </c>
      <c r="N588" s="57">
        <f t="shared" si="315"/>
        <v>137.51</v>
      </c>
      <c r="O588" s="57">
        <f t="shared" si="316"/>
        <v>570.79</v>
      </c>
      <c r="P588" s="93">
        <f t="shared" si="317"/>
        <v>4151.38</v>
      </c>
    </row>
    <row r="589" spans="1:16" s="5" customFormat="1" x14ac:dyDescent="0.2">
      <c r="A589" s="54">
        <v>25082</v>
      </c>
      <c r="B589" s="81"/>
      <c r="C589" s="81"/>
      <c r="D589" s="82"/>
      <c r="E589" s="82"/>
      <c r="F589" s="56">
        <f t="shared" si="300"/>
        <v>18.149999999999999</v>
      </c>
      <c r="G589" s="56">
        <f t="shared" si="301"/>
        <v>22.22</v>
      </c>
      <c r="H589" s="57">
        <f t="shared" si="310"/>
        <v>25.54</v>
      </c>
      <c r="I589" s="57">
        <f t="shared" si="311"/>
        <v>31.34</v>
      </c>
      <c r="J589" s="57">
        <f t="shared" si="312"/>
        <v>42.4</v>
      </c>
      <c r="K589" s="57">
        <f t="shared" si="313"/>
        <v>65.290000000000006</v>
      </c>
      <c r="L589" s="57">
        <f t="shared" si="314"/>
        <v>89.46</v>
      </c>
      <c r="M589" s="55">
        <v>106.36</v>
      </c>
      <c r="N589" s="57">
        <f t="shared" si="315"/>
        <v>138.18</v>
      </c>
      <c r="O589" s="57">
        <f t="shared" si="316"/>
        <v>573.6</v>
      </c>
      <c r="P589" s="93">
        <f t="shared" si="317"/>
        <v>4171.7700000000004</v>
      </c>
    </row>
    <row r="590" spans="1:16" s="5" customFormat="1" x14ac:dyDescent="0.2">
      <c r="A590" s="54">
        <v>25112</v>
      </c>
      <c r="B590" s="81"/>
      <c r="C590" s="81"/>
      <c r="D590" s="82"/>
      <c r="E590" s="82"/>
      <c r="F590" s="56">
        <f t="shared" si="300"/>
        <v>18.21</v>
      </c>
      <c r="G590" s="56">
        <f t="shared" si="301"/>
        <v>22.29</v>
      </c>
      <c r="H590" s="57">
        <f t="shared" si="310"/>
        <v>25.61</v>
      </c>
      <c r="I590" s="57">
        <f t="shared" si="311"/>
        <v>31.43</v>
      </c>
      <c r="J590" s="57">
        <f t="shared" si="312"/>
        <v>42.52</v>
      </c>
      <c r="K590" s="57">
        <f t="shared" si="313"/>
        <v>65.48</v>
      </c>
      <c r="L590" s="57">
        <f t="shared" si="314"/>
        <v>89.72</v>
      </c>
      <c r="M590" s="55">
        <v>106.67</v>
      </c>
      <c r="N590" s="57">
        <f t="shared" si="315"/>
        <v>138.59</v>
      </c>
      <c r="O590" s="57">
        <f t="shared" si="316"/>
        <v>575.27</v>
      </c>
      <c r="P590" s="93">
        <f t="shared" si="317"/>
        <v>4183.93</v>
      </c>
    </row>
    <row r="591" spans="1:16" s="5" customFormat="1" x14ac:dyDescent="0.2">
      <c r="A591" s="54">
        <v>25143</v>
      </c>
      <c r="B591" s="81"/>
      <c r="C591" s="81"/>
      <c r="D591" s="82"/>
      <c r="E591" s="82"/>
      <c r="F591" s="56">
        <f t="shared" si="300"/>
        <v>18.21</v>
      </c>
      <c r="G591" s="56">
        <f t="shared" si="301"/>
        <v>22.29</v>
      </c>
      <c r="H591" s="57">
        <f t="shared" si="310"/>
        <v>25.62</v>
      </c>
      <c r="I591" s="57">
        <f t="shared" si="311"/>
        <v>31.44</v>
      </c>
      <c r="J591" s="57">
        <f t="shared" si="312"/>
        <v>42.53</v>
      </c>
      <c r="K591" s="57">
        <f t="shared" si="313"/>
        <v>65.5</v>
      </c>
      <c r="L591" s="57">
        <f t="shared" si="314"/>
        <v>89.74</v>
      </c>
      <c r="M591" s="55">
        <v>106.69</v>
      </c>
      <c r="N591" s="57">
        <f t="shared" si="315"/>
        <v>138.61000000000001</v>
      </c>
      <c r="O591" s="57">
        <f t="shared" si="316"/>
        <v>575.38</v>
      </c>
      <c r="P591" s="93">
        <f t="shared" si="317"/>
        <v>4184.72</v>
      </c>
    </row>
    <row r="592" spans="1:16" s="5" customFormat="1" x14ac:dyDescent="0.2">
      <c r="A592" s="54">
        <v>25173</v>
      </c>
      <c r="B592" s="81"/>
      <c r="C592" s="81"/>
      <c r="D592" s="82"/>
      <c r="E592" s="82"/>
      <c r="F592" s="56">
        <f t="shared" si="300"/>
        <v>18.28</v>
      </c>
      <c r="G592" s="56">
        <f t="shared" si="301"/>
        <v>22.37</v>
      </c>
      <c r="H592" s="57">
        <f t="shared" si="310"/>
        <v>25.71</v>
      </c>
      <c r="I592" s="57">
        <f t="shared" si="311"/>
        <v>31.55</v>
      </c>
      <c r="J592" s="57">
        <f t="shared" si="312"/>
        <v>42.68</v>
      </c>
      <c r="K592" s="57">
        <f t="shared" si="313"/>
        <v>65.73</v>
      </c>
      <c r="L592" s="57">
        <f t="shared" si="314"/>
        <v>90.06</v>
      </c>
      <c r="M592" s="55">
        <v>107.07</v>
      </c>
      <c r="N592" s="57">
        <f t="shared" si="315"/>
        <v>139.11000000000001</v>
      </c>
      <c r="O592" s="57">
        <f t="shared" si="316"/>
        <v>577.42999999999995</v>
      </c>
      <c r="P592" s="93">
        <f t="shared" si="317"/>
        <v>4199.62</v>
      </c>
    </row>
    <row r="593" spans="1:16" s="5" customFormat="1" x14ac:dyDescent="0.2">
      <c r="A593" s="54">
        <v>25204</v>
      </c>
      <c r="B593" s="81"/>
      <c r="C593" s="81"/>
      <c r="D593" s="82"/>
      <c r="E593" s="82"/>
      <c r="F593" s="56">
        <f t="shared" si="300"/>
        <v>18.36</v>
      </c>
      <c r="G593" s="56">
        <f t="shared" si="301"/>
        <v>22.47</v>
      </c>
      <c r="H593" s="57">
        <f t="shared" si="310"/>
        <v>25.82</v>
      </c>
      <c r="I593" s="57">
        <f t="shared" si="311"/>
        <v>31.69</v>
      </c>
      <c r="J593" s="57">
        <f t="shared" si="312"/>
        <v>42.87</v>
      </c>
      <c r="K593" s="57">
        <f t="shared" si="313"/>
        <v>66.02</v>
      </c>
      <c r="L593" s="57">
        <f t="shared" si="314"/>
        <v>90.45</v>
      </c>
      <c r="M593" s="55">
        <v>107.54</v>
      </c>
      <c r="N593" s="57">
        <f t="shared" si="315"/>
        <v>139.72</v>
      </c>
      <c r="O593" s="57">
        <f t="shared" si="316"/>
        <v>579.96</v>
      </c>
      <c r="P593" s="93">
        <f t="shared" si="317"/>
        <v>4218.0600000000004</v>
      </c>
    </row>
    <row r="594" spans="1:16" s="5" customFormat="1" x14ac:dyDescent="0.2">
      <c r="A594" s="54">
        <v>25235</v>
      </c>
      <c r="B594" s="81"/>
      <c r="C594" s="81"/>
      <c r="D594" s="82"/>
      <c r="E594" s="82"/>
      <c r="F594" s="56">
        <f t="shared" si="300"/>
        <v>18.43</v>
      </c>
      <c r="G594" s="56">
        <f t="shared" si="301"/>
        <v>22.56</v>
      </c>
      <c r="H594" s="57">
        <f t="shared" si="310"/>
        <v>25.93</v>
      </c>
      <c r="I594" s="57">
        <f t="shared" si="311"/>
        <v>31.83</v>
      </c>
      <c r="J594" s="57">
        <f t="shared" si="312"/>
        <v>43.05</v>
      </c>
      <c r="K594" s="57">
        <f t="shared" si="313"/>
        <v>66.3</v>
      </c>
      <c r="L594" s="57">
        <f t="shared" si="314"/>
        <v>90.84</v>
      </c>
      <c r="M594" s="55">
        <v>108</v>
      </c>
      <c r="N594" s="57">
        <f t="shared" si="315"/>
        <v>140.31</v>
      </c>
      <c r="O594" s="57">
        <f t="shared" si="316"/>
        <v>582.44000000000005</v>
      </c>
      <c r="P594" s="93">
        <f t="shared" si="317"/>
        <v>4236.1000000000004</v>
      </c>
    </row>
    <row r="595" spans="1:16" s="5" customFormat="1" x14ac:dyDescent="0.2">
      <c r="A595" s="54">
        <v>25263</v>
      </c>
      <c r="B595" s="81"/>
      <c r="C595" s="81"/>
      <c r="D595" s="82"/>
      <c r="E595" s="82"/>
      <c r="F595" s="56">
        <f t="shared" si="300"/>
        <v>18.02</v>
      </c>
      <c r="G595" s="56">
        <f t="shared" si="301"/>
        <v>22.06</v>
      </c>
      <c r="H595" s="57">
        <f t="shared" si="310"/>
        <v>25.35</v>
      </c>
      <c r="I595" s="57">
        <f t="shared" si="311"/>
        <v>31.11</v>
      </c>
      <c r="J595" s="57">
        <f t="shared" si="312"/>
        <v>42.09</v>
      </c>
      <c r="K595" s="57">
        <f t="shared" si="313"/>
        <v>64.819999999999993</v>
      </c>
      <c r="L595" s="57">
        <f t="shared" si="314"/>
        <v>88.8</v>
      </c>
      <c r="M595" s="55">
        <v>105.58</v>
      </c>
      <c r="N595" s="57">
        <f t="shared" si="315"/>
        <v>137.16999999999999</v>
      </c>
      <c r="O595" s="57">
        <f t="shared" si="316"/>
        <v>569.39</v>
      </c>
      <c r="P595" s="93">
        <f t="shared" si="317"/>
        <v>4141.18</v>
      </c>
    </row>
    <row r="596" spans="1:16" s="5" customFormat="1" x14ac:dyDescent="0.2">
      <c r="A596" s="54">
        <v>25294</v>
      </c>
      <c r="B596" s="81"/>
      <c r="C596" s="81"/>
      <c r="D596" s="82"/>
      <c r="E596" s="82"/>
      <c r="F596" s="56">
        <f t="shared" si="300"/>
        <v>18.579999999999998</v>
      </c>
      <c r="G596" s="56">
        <f t="shared" si="301"/>
        <v>22.75</v>
      </c>
      <c r="H596" s="57">
        <f t="shared" si="310"/>
        <v>26.14</v>
      </c>
      <c r="I596" s="57">
        <f t="shared" si="311"/>
        <v>32.08</v>
      </c>
      <c r="J596" s="57">
        <f t="shared" si="312"/>
        <v>43.4</v>
      </c>
      <c r="K596" s="57">
        <f t="shared" si="313"/>
        <v>66.84</v>
      </c>
      <c r="L596" s="57">
        <f t="shared" si="314"/>
        <v>91.57</v>
      </c>
      <c r="M596" s="55">
        <v>108.87</v>
      </c>
      <c r="N596" s="57">
        <f t="shared" si="315"/>
        <v>141.44</v>
      </c>
      <c r="O596" s="57">
        <f t="shared" si="316"/>
        <v>587.13</v>
      </c>
      <c r="P596" s="93">
        <f t="shared" si="317"/>
        <v>4270.22</v>
      </c>
    </row>
    <row r="597" spans="1:16" s="5" customFormat="1" x14ac:dyDescent="0.2">
      <c r="A597" s="54">
        <v>25324</v>
      </c>
      <c r="B597" s="81"/>
      <c r="C597" s="81"/>
      <c r="D597" s="82"/>
      <c r="E597" s="82"/>
      <c r="F597" s="56">
        <f t="shared" si="300"/>
        <v>18.64</v>
      </c>
      <c r="G597" s="56">
        <f t="shared" si="301"/>
        <v>22.81</v>
      </c>
      <c r="H597" s="57">
        <f t="shared" si="310"/>
        <v>26.22</v>
      </c>
      <c r="I597" s="57">
        <f t="shared" si="311"/>
        <v>32.18</v>
      </c>
      <c r="J597" s="57">
        <f t="shared" si="312"/>
        <v>43.53</v>
      </c>
      <c r="K597" s="57">
        <f t="shared" si="313"/>
        <v>67.040000000000006</v>
      </c>
      <c r="L597" s="57">
        <f t="shared" si="314"/>
        <v>91.85</v>
      </c>
      <c r="M597" s="55">
        <v>109.2</v>
      </c>
      <c r="N597" s="57">
        <f t="shared" si="315"/>
        <v>141.87</v>
      </c>
      <c r="O597" s="57">
        <f t="shared" si="316"/>
        <v>588.91</v>
      </c>
      <c r="P597" s="93">
        <f t="shared" si="317"/>
        <v>4283.17</v>
      </c>
    </row>
    <row r="598" spans="1:16" s="5" customFormat="1" x14ac:dyDescent="0.2">
      <c r="A598" s="54">
        <v>25355</v>
      </c>
      <c r="B598" s="81"/>
      <c r="C598" s="81"/>
      <c r="D598" s="82"/>
      <c r="E598" s="82"/>
      <c r="F598" s="56">
        <f t="shared" si="300"/>
        <v>18.690000000000001</v>
      </c>
      <c r="G598" s="56">
        <f t="shared" si="301"/>
        <v>22.87</v>
      </c>
      <c r="H598" s="57">
        <f t="shared" si="310"/>
        <v>26.29</v>
      </c>
      <c r="I598" s="57">
        <f t="shared" si="311"/>
        <v>32.26</v>
      </c>
      <c r="J598" s="57">
        <f t="shared" si="312"/>
        <v>43.65</v>
      </c>
      <c r="K598" s="57">
        <f t="shared" si="313"/>
        <v>67.22</v>
      </c>
      <c r="L598" s="57">
        <f t="shared" si="314"/>
        <v>92.09</v>
      </c>
      <c r="M598" s="55">
        <v>109.49</v>
      </c>
      <c r="N598" s="57">
        <f t="shared" si="315"/>
        <v>142.25</v>
      </c>
      <c r="O598" s="57">
        <f t="shared" si="316"/>
        <v>590.48</v>
      </c>
      <c r="P598" s="93">
        <f t="shared" si="317"/>
        <v>4294.54</v>
      </c>
    </row>
    <row r="599" spans="1:16" s="5" customFormat="1" x14ac:dyDescent="0.2">
      <c r="A599" s="54">
        <v>25385</v>
      </c>
      <c r="B599" s="81"/>
      <c r="C599" s="81"/>
      <c r="D599" s="82"/>
      <c r="E599" s="82"/>
      <c r="F599" s="56">
        <f t="shared" si="300"/>
        <v>18.760000000000002</v>
      </c>
      <c r="G599" s="56">
        <f t="shared" si="301"/>
        <v>22.96</v>
      </c>
      <c r="H599" s="57">
        <f t="shared" si="310"/>
        <v>26.39</v>
      </c>
      <c r="I599" s="57">
        <f t="shared" si="311"/>
        <v>32.380000000000003</v>
      </c>
      <c r="J599" s="57">
        <f t="shared" si="312"/>
        <v>43.81</v>
      </c>
      <c r="K599" s="57">
        <f t="shared" si="313"/>
        <v>67.459999999999994</v>
      </c>
      <c r="L599" s="57">
        <f t="shared" si="314"/>
        <v>92.43</v>
      </c>
      <c r="M599" s="55">
        <v>109.89</v>
      </c>
      <c r="N599" s="57">
        <f t="shared" si="315"/>
        <v>142.77000000000001</v>
      </c>
      <c r="O599" s="57">
        <f t="shared" si="316"/>
        <v>592.63</v>
      </c>
      <c r="P599" s="93">
        <f t="shared" si="317"/>
        <v>4310.2299999999996</v>
      </c>
    </row>
    <row r="600" spans="1:16" s="5" customFormat="1" x14ac:dyDescent="0.2">
      <c r="A600" s="54">
        <v>25416</v>
      </c>
      <c r="B600" s="81"/>
      <c r="C600" s="81"/>
      <c r="D600" s="82"/>
      <c r="E600" s="82"/>
      <c r="F600" s="56">
        <f t="shared" si="300"/>
        <v>18.78</v>
      </c>
      <c r="G600" s="56">
        <f t="shared" si="301"/>
        <v>22.99</v>
      </c>
      <c r="H600" s="57">
        <f t="shared" si="310"/>
        <v>26.42</v>
      </c>
      <c r="I600" s="57">
        <f t="shared" si="311"/>
        <v>32.43</v>
      </c>
      <c r="J600" s="57">
        <f t="shared" si="312"/>
        <v>43.87</v>
      </c>
      <c r="K600" s="57">
        <f t="shared" si="313"/>
        <v>67.56</v>
      </c>
      <c r="L600" s="57">
        <f t="shared" si="314"/>
        <v>92.56</v>
      </c>
      <c r="M600" s="55">
        <v>110.05</v>
      </c>
      <c r="N600" s="57">
        <f t="shared" si="315"/>
        <v>142.97999999999999</v>
      </c>
      <c r="O600" s="57">
        <f t="shared" si="316"/>
        <v>593.5</v>
      </c>
      <c r="P600" s="93">
        <f t="shared" si="317"/>
        <v>4316.51</v>
      </c>
    </row>
    <row r="601" spans="1:16" s="5" customFormat="1" x14ac:dyDescent="0.2">
      <c r="A601" s="54">
        <v>25447</v>
      </c>
      <c r="B601" s="81"/>
      <c r="C601" s="81"/>
      <c r="D601" s="82"/>
      <c r="E601" s="82"/>
      <c r="F601" s="56">
        <f t="shared" si="300"/>
        <v>18.84</v>
      </c>
      <c r="G601" s="56">
        <f t="shared" si="301"/>
        <v>23.06</v>
      </c>
      <c r="H601" s="57">
        <f t="shared" si="310"/>
        <v>26.5</v>
      </c>
      <c r="I601" s="57">
        <f t="shared" si="311"/>
        <v>32.520000000000003</v>
      </c>
      <c r="J601" s="57">
        <f t="shared" si="312"/>
        <v>44</v>
      </c>
      <c r="K601" s="57">
        <f t="shared" si="313"/>
        <v>67.760000000000005</v>
      </c>
      <c r="L601" s="57">
        <f t="shared" si="314"/>
        <v>92.83</v>
      </c>
      <c r="M601" s="55">
        <v>110.37</v>
      </c>
      <c r="N601" s="57">
        <f t="shared" si="315"/>
        <v>143.38999999999999</v>
      </c>
      <c r="O601" s="57">
        <f t="shared" si="316"/>
        <v>595.22</v>
      </c>
      <c r="P601" s="93">
        <f t="shared" si="317"/>
        <v>4329.0600000000004</v>
      </c>
    </row>
    <row r="602" spans="1:16" s="5" customFormat="1" x14ac:dyDescent="0.2">
      <c r="A602" s="54">
        <v>25477</v>
      </c>
      <c r="B602" s="81"/>
      <c r="C602" s="81"/>
      <c r="D602" s="82"/>
      <c r="E602" s="82"/>
      <c r="F602" s="56">
        <f t="shared" si="300"/>
        <v>18.91</v>
      </c>
      <c r="G602" s="56">
        <f t="shared" si="301"/>
        <v>23.15</v>
      </c>
      <c r="H602" s="57">
        <f t="shared" ref="H602:H617" si="318">M602*0.24011</f>
        <v>26.61</v>
      </c>
      <c r="I602" s="57">
        <f t="shared" ref="I602:I617" si="319">M602*0.29468</f>
        <v>32.65</v>
      </c>
      <c r="J602" s="57">
        <f t="shared" ref="J602:J617" si="320">M602*0.39863</f>
        <v>44.17</v>
      </c>
      <c r="K602" s="57">
        <f t="shared" ref="K602:K617" si="321">M602*0.6139</f>
        <v>68.03</v>
      </c>
      <c r="L602" s="57">
        <f t="shared" ref="L602:L617" si="322">M602*0.8411</f>
        <v>93.2</v>
      </c>
      <c r="M602" s="55">
        <v>110.81</v>
      </c>
      <c r="N602" s="57">
        <f t="shared" ref="N602:N617" si="323">M602*1.2992</f>
        <v>143.96</v>
      </c>
      <c r="O602" s="57">
        <f t="shared" ref="O602:O617" si="324">M602*5.39298</f>
        <v>597.6</v>
      </c>
      <c r="P602" s="93">
        <f t="shared" ref="P602:P617" si="325">M602*39.22314</f>
        <v>4346.32</v>
      </c>
    </row>
    <row r="603" spans="1:16" s="5" customFormat="1" x14ac:dyDescent="0.2">
      <c r="A603" s="54">
        <v>25508</v>
      </c>
      <c r="B603" s="81"/>
      <c r="C603" s="81"/>
      <c r="D603" s="82"/>
      <c r="E603" s="82"/>
      <c r="F603" s="56">
        <f t="shared" si="300"/>
        <v>19</v>
      </c>
      <c r="G603" s="56">
        <f t="shared" si="301"/>
        <v>23.25</v>
      </c>
      <c r="H603" s="57">
        <f t="shared" si="318"/>
        <v>26.73</v>
      </c>
      <c r="I603" s="57">
        <f t="shared" si="319"/>
        <v>32.799999999999997</v>
      </c>
      <c r="J603" s="57">
        <f t="shared" si="320"/>
        <v>44.37</v>
      </c>
      <c r="K603" s="57">
        <f t="shared" si="321"/>
        <v>68.33</v>
      </c>
      <c r="L603" s="57">
        <f t="shared" si="322"/>
        <v>93.62</v>
      </c>
      <c r="M603" s="55">
        <v>111.31</v>
      </c>
      <c r="N603" s="57">
        <f t="shared" si="323"/>
        <v>144.61000000000001</v>
      </c>
      <c r="O603" s="57">
        <f t="shared" si="324"/>
        <v>600.29</v>
      </c>
      <c r="P603" s="93">
        <f t="shared" si="325"/>
        <v>4365.93</v>
      </c>
    </row>
    <row r="604" spans="1:16" s="5" customFormat="1" x14ac:dyDescent="0.2">
      <c r="A604" s="54">
        <v>25538</v>
      </c>
      <c r="B604" s="81"/>
      <c r="C604" s="81"/>
      <c r="D604" s="82"/>
      <c r="E604" s="82"/>
      <c r="F604" s="56">
        <f t="shared" si="300"/>
        <v>19.07</v>
      </c>
      <c r="G604" s="56">
        <f t="shared" si="301"/>
        <v>23.35</v>
      </c>
      <c r="H604" s="57">
        <f t="shared" si="318"/>
        <v>26.83</v>
      </c>
      <c r="I604" s="57">
        <f t="shared" si="319"/>
        <v>32.93</v>
      </c>
      <c r="J604" s="57">
        <f t="shared" si="320"/>
        <v>44.55</v>
      </c>
      <c r="K604" s="57">
        <f t="shared" si="321"/>
        <v>68.599999999999994</v>
      </c>
      <c r="L604" s="57">
        <f t="shared" si="322"/>
        <v>93.99</v>
      </c>
      <c r="M604" s="55">
        <v>111.75</v>
      </c>
      <c r="N604" s="57">
        <f t="shared" si="323"/>
        <v>145.19</v>
      </c>
      <c r="O604" s="57">
        <f t="shared" si="324"/>
        <v>602.66999999999996</v>
      </c>
      <c r="P604" s="93">
        <f t="shared" si="325"/>
        <v>4383.1899999999996</v>
      </c>
    </row>
    <row r="605" spans="1:16" s="5" customFormat="1" x14ac:dyDescent="0.2">
      <c r="A605" s="54">
        <v>25569</v>
      </c>
      <c r="B605" s="81"/>
      <c r="C605" s="81"/>
      <c r="D605" s="82"/>
      <c r="E605" s="82"/>
      <c r="F605" s="56">
        <f t="shared" si="300"/>
        <v>19.149999999999999</v>
      </c>
      <c r="G605" s="56">
        <f t="shared" si="301"/>
        <v>23.45</v>
      </c>
      <c r="H605" s="57">
        <f t="shared" si="318"/>
        <v>26.95</v>
      </c>
      <c r="I605" s="57">
        <f t="shared" si="319"/>
        <v>33.07</v>
      </c>
      <c r="J605" s="57">
        <f t="shared" si="320"/>
        <v>44.73</v>
      </c>
      <c r="K605" s="57">
        <f t="shared" si="321"/>
        <v>68.89</v>
      </c>
      <c r="L605" s="57">
        <f t="shared" si="322"/>
        <v>94.39</v>
      </c>
      <c r="M605" s="55">
        <v>112.22</v>
      </c>
      <c r="N605" s="57">
        <f t="shared" si="323"/>
        <v>145.80000000000001</v>
      </c>
      <c r="O605" s="57">
        <f t="shared" si="324"/>
        <v>605.20000000000005</v>
      </c>
      <c r="P605" s="93">
        <f t="shared" si="325"/>
        <v>4401.62</v>
      </c>
    </row>
    <row r="606" spans="1:16" s="5" customFormat="1" x14ac:dyDescent="0.2">
      <c r="A606" s="54">
        <v>25600</v>
      </c>
      <c r="B606" s="81"/>
      <c r="C606" s="81"/>
      <c r="D606" s="82"/>
      <c r="E606" s="82"/>
      <c r="F606" s="56">
        <f t="shared" si="300"/>
        <v>19.21</v>
      </c>
      <c r="G606" s="56">
        <f t="shared" si="301"/>
        <v>23.52</v>
      </c>
      <c r="H606" s="57">
        <f t="shared" si="318"/>
        <v>27.03</v>
      </c>
      <c r="I606" s="57">
        <f t="shared" si="319"/>
        <v>33.17</v>
      </c>
      <c r="J606" s="57">
        <f t="shared" si="320"/>
        <v>44.87</v>
      </c>
      <c r="K606" s="57">
        <f t="shared" si="321"/>
        <v>69.11</v>
      </c>
      <c r="L606" s="57">
        <f t="shared" si="322"/>
        <v>94.68</v>
      </c>
      <c r="M606" s="55">
        <v>112.57</v>
      </c>
      <c r="N606" s="57">
        <f t="shared" si="323"/>
        <v>146.25</v>
      </c>
      <c r="O606" s="57">
        <f t="shared" si="324"/>
        <v>607.09</v>
      </c>
      <c r="P606" s="93">
        <f t="shared" si="325"/>
        <v>4415.3500000000004</v>
      </c>
    </row>
    <row r="607" spans="1:16" s="5" customFormat="1" x14ac:dyDescent="0.2">
      <c r="A607" s="54">
        <v>25628</v>
      </c>
      <c r="B607" s="81"/>
      <c r="C607" s="81"/>
      <c r="D607" s="82"/>
      <c r="E607" s="82"/>
      <c r="F607" s="56">
        <f t="shared" si="300"/>
        <v>19.32</v>
      </c>
      <c r="G607" s="56">
        <f t="shared" si="301"/>
        <v>23.65</v>
      </c>
      <c r="H607" s="57">
        <f t="shared" si="318"/>
        <v>27.18</v>
      </c>
      <c r="I607" s="57">
        <f t="shared" si="319"/>
        <v>33.36</v>
      </c>
      <c r="J607" s="57">
        <f t="shared" si="320"/>
        <v>45.13</v>
      </c>
      <c r="K607" s="57">
        <f t="shared" si="321"/>
        <v>69.5</v>
      </c>
      <c r="L607" s="57">
        <f t="shared" si="322"/>
        <v>95.22</v>
      </c>
      <c r="M607" s="55">
        <v>113.21</v>
      </c>
      <c r="N607" s="57">
        <f t="shared" si="323"/>
        <v>147.08000000000001</v>
      </c>
      <c r="O607" s="57">
        <f t="shared" si="324"/>
        <v>610.54</v>
      </c>
      <c r="P607" s="93">
        <f t="shared" si="325"/>
        <v>4440.45</v>
      </c>
    </row>
    <row r="608" spans="1:16" s="5" customFormat="1" x14ac:dyDescent="0.2">
      <c r="A608" s="54">
        <v>25659</v>
      </c>
      <c r="B608" s="81"/>
      <c r="C608" s="81"/>
      <c r="D608" s="82"/>
      <c r="E608" s="82"/>
      <c r="F608" s="56">
        <f t="shared" si="300"/>
        <v>19.399999999999999</v>
      </c>
      <c r="G608" s="56">
        <f t="shared" si="301"/>
        <v>23.74</v>
      </c>
      <c r="H608" s="57">
        <f t="shared" si="318"/>
        <v>27.29</v>
      </c>
      <c r="I608" s="57">
        <f t="shared" si="319"/>
        <v>33.49</v>
      </c>
      <c r="J608" s="57">
        <f t="shared" si="320"/>
        <v>45.3</v>
      </c>
      <c r="K608" s="57">
        <f t="shared" si="321"/>
        <v>69.760000000000005</v>
      </c>
      <c r="L608" s="57">
        <f t="shared" si="322"/>
        <v>95.58</v>
      </c>
      <c r="M608" s="55">
        <v>113.64</v>
      </c>
      <c r="N608" s="57">
        <f t="shared" si="323"/>
        <v>147.63999999999999</v>
      </c>
      <c r="O608" s="57">
        <f t="shared" si="324"/>
        <v>612.86</v>
      </c>
      <c r="P608" s="93">
        <f t="shared" si="325"/>
        <v>4457.32</v>
      </c>
    </row>
    <row r="609" spans="1:16" s="5" customFormat="1" x14ac:dyDescent="0.2">
      <c r="A609" s="54">
        <v>25689</v>
      </c>
      <c r="B609" s="81"/>
      <c r="C609" s="81"/>
      <c r="D609" s="82"/>
      <c r="E609" s="82"/>
      <c r="F609" s="56">
        <f t="shared" si="300"/>
        <v>19.399999999999999</v>
      </c>
      <c r="G609" s="56">
        <f t="shared" si="301"/>
        <v>23.75</v>
      </c>
      <c r="H609" s="57">
        <f t="shared" si="318"/>
        <v>27.29</v>
      </c>
      <c r="I609" s="57">
        <f t="shared" si="319"/>
        <v>33.49</v>
      </c>
      <c r="J609" s="57">
        <f t="shared" si="320"/>
        <v>45.31</v>
      </c>
      <c r="K609" s="57">
        <f t="shared" si="321"/>
        <v>69.78</v>
      </c>
      <c r="L609" s="57">
        <f t="shared" si="322"/>
        <v>95.6</v>
      </c>
      <c r="M609" s="55">
        <v>113.66</v>
      </c>
      <c r="N609" s="57">
        <f t="shared" si="323"/>
        <v>147.66999999999999</v>
      </c>
      <c r="O609" s="57">
        <f t="shared" si="324"/>
        <v>612.97</v>
      </c>
      <c r="P609" s="93">
        <f t="shared" si="325"/>
        <v>4458.1000000000004</v>
      </c>
    </row>
    <row r="610" spans="1:16" s="5" customFormat="1" x14ac:dyDescent="0.2">
      <c r="A610" s="54">
        <v>25720</v>
      </c>
      <c r="B610" s="81"/>
      <c r="C610" s="81"/>
      <c r="D610" s="82"/>
      <c r="E610" s="82"/>
      <c r="F610" s="56">
        <f t="shared" si="300"/>
        <v>19.41</v>
      </c>
      <c r="G610" s="56">
        <f t="shared" si="301"/>
        <v>23.75</v>
      </c>
      <c r="H610" s="57">
        <f t="shared" si="318"/>
        <v>27.3</v>
      </c>
      <c r="I610" s="57">
        <f t="shared" si="319"/>
        <v>33.51</v>
      </c>
      <c r="J610" s="57">
        <f t="shared" si="320"/>
        <v>45.32</v>
      </c>
      <c r="K610" s="57">
        <f t="shared" si="321"/>
        <v>69.8</v>
      </c>
      <c r="L610" s="57">
        <f t="shared" si="322"/>
        <v>95.63</v>
      </c>
      <c r="M610" s="55">
        <v>113.7</v>
      </c>
      <c r="N610" s="57">
        <f t="shared" si="323"/>
        <v>147.72</v>
      </c>
      <c r="O610" s="57">
        <f t="shared" si="324"/>
        <v>613.17999999999995</v>
      </c>
      <c r="P610" s="93">
        <f t="shared" si="325"/>
        <v>4459.67</v>
      </c>
    </row>
    <row r="611" spans="1:16" s="5" customFormat="1" x14ac:dyDescent="0.2">
      <c r="A611" s="54">
        <v>25750</v>
      </c>
      <c r="B611" s="81"/>
      <c r="C611" s="81"/>
      <c r="D611" s="82"/>
      <c r="E611" s="82"/>
      <c r="F611" s="56">
        <f t="shared" si="300"/>
        <v>19.510000000000002</v>
      </c>
      <c r="G611" s="56">
        <f t="shared" si="301"/>
        <v>23.88</v>
      </c>
      <c r="H611" s="57">
        <f t="shared" si="318"/>
        <v>27.44</v>
      </c>
      <c r="I611" s="57">
        <f t="shared" si="319"/>
        <v>33.68</v>
      </c>
      <c r="J611" s="57">
        <f t="shared" si="320"/>
        <v>45.56</v>
      </c>
      <c r="K611" s="57">
        <f t="shared" si="321"/>
        <v>70.16</v>
      </c>
      <c r="L611" s="57">
        <f t="shared" si="322"/>
        <v>96.13</v>
      </c>
      <c r="M611" s="55">
        <v>114.29</v>
      </c>
      <c r="N611" s="57">
        <f t="shared" si="323"/>
        <v>148.49</v>
      </c>
      <c r="O611" s="57">
        <f t="shared" si="324"/>
        <v>616.36</v>
      </c>
      <c r="P611" s="93">
        <f t="shared" si="325"/>
        <v>4482.8100000000004</v>
      </c>
    </row>
    <row r="612" spans="1:16" s="5" customFormat="1" x14ac:dyDescent="0.2">
      <c r="A612" s="54">
        <v>25781</v>
      </c>
      <c r="B612" s="81"/>
      <c r="C612" s="81"/>
      <c r="D612" s="82"/>
      <c r="E612" s="82"/>
      <c r="F612" s="56">
        <f t="shared" si="300"/>
        <v>19.55</v>
      </c>
      <c r="G612" s="56">
        <f t="shared" si="301"/>
        <v>23.93</v>
      </c>
      <c r="H612" s="57">
        <f t="shared" si="318"/>
        <v>27.5</v>
      </c>
      <c r="I612" s="57">
        <f t="shared" si="319"/>
        <v>33.75</v>
      </c>
      <c r="J612" s="57">
        <f t="shared" si="320"/>
        <v>45.66</v>
      </c>
      <c r="K612" s="57">
        <f t="shared" si="321"/>
        <v>70.31</v>
      </c>
      <c r="L612" s="57">
        <f t="shared" si="322"/>
        <v>96.33</v>
      </c>
      <c r="M612" s="55">
        <v>114.53</v>
      </c>
      <c r="N612" s="57">
        <f t="shared" si="323"/>
        <v>148.80000000000001</v>
      </c>
      <c r="O612" s="57">
        <f t="shared" si="324"/>
        <v>617.66</v>
      </c>
      <c r="P612" s="93">
        <f t="shared" si="325"/>
        <v>4492.2299999999996</v>
      </c>
    </row>
    <row r="613" spans="1:16" s="5" customFormat="1" x14ac:dyDescent="0.2">
      <c r="A613" s="54">
        <v>25812</v>
      </c>
      <c r="B613" s="81"/>
      <c r="C613" s="81"/>
      <c r="D613" s="82"/>
      <c r="E613" s="82"/>
      <c r="F613" s="56">
        <f t="shared" si="300"/>
        <v>19.54</v>
      </c>
      <c r="G613" s="56">
        <f t="shared" si="301"/>
        <v>23.92</v>
      </c>
      <c r="H613" s="57">
        <f t="shared" si="318"/>
        <v>27.49</v>
      </c>
      <c r="I613" s="57">
        <f t="shared" si="319"/>
        <v>33.74</v>
      </c>
      <c r="J613" s="57">
        <f t="shared" si="320"/>
        <v>45.64</v>
      </c>
      <c r="K613" s="57">
        <f t="shared" si="321"/>
        <v>70.290000000000006</v>
      </c>
      <c r="L613" s="57">
        <f t="shared" si="322"/>
        <v>96.31</v>
      </c>
      <c r="M613" s="55">
        <v>114.5</v>
      </c>
      <c r="N613" s="57">
        <f t="shared" si="323"/>
        <v>148.76</v>
      </c>
      <c r="O613" s="57">
        <f t="shared" si="324"/>
        <v>617.5</v>
      </c>
      <c r="P613" s="93">
        <f t="shared" si="325"/>
        <v>4491.05</v>
      </c>
    </row>
    <row r="614" spans="1:16" s="5" customFormat="1" x14ac:dyDescent="0.2">
      <c r="A614" s="54">
        <v>25842</v>
      </c>
      <c r="B614" s="81"/>
      <c r="C614" s="81"/>
      <c r="D614" s="82"/>
      <c r="E614" s="82"/>
      <c r="F614" s="56">
        <f t="shared" si="300"/>
        <v>19.579999999999998</v>
      </c>
      <c r="G614" s="56">
        <f t="shared" si="301"/>
        <v>23.96</v>
      </c>
      <c r="H614" s="57">
        <f t="shared" si="318"/>
        <v>27.54</v>
      </c>
      <c r="I614" s="57">
        <f t="shared" si="319"/>
        <v>33.799999999999997</v>
      </c>
      <c r="J614" s="57">
        <f t="shared" si="320"/>
        <v>45.72</v>
      </c>
      <c r="K614" s="57">
        <f t="shared" si="321"/>
        <v>70.41</v>
      </c>
      <c r="L614" s="57">
        <f t="shared" si="322"/>
        <v>96.47</v>
      </c>
      <c r="M614" s="55">
        <v>114.7</v>
      </c>
      <c r="N614" s="57">
        <f t="shared" si="323"/>
        <v>149.02000000000001</v>
      </c>
      <c r="O614" s="57">
        <f t="shared" si="324"/>
        <v>618.57000000000005</v>
      </c>
      <c r="P614" s="93">
        <f t="shared" si="325"/>
        <v>4498.8900000000003</v>
      </c>
    </row>
    <row r="615" spans="1:16" s="5" customFormat="1" x14ac:dyDescent="0.2">
      <c r="A615" s="54">
        <v>25873</v>
      </c>
      <c r="B615" s="81"/>
      <c r="C615" s="81"/>
      <c r="D615" s="82"/>
      <c r="E615" s="82"/>
      <c r="F615" s="56">
        <f t="shared" si="300"/>
        <v>19.64</v>
      </c>
      <c r="G615" s="56">
        <f t="shared" si="301"/>
        <v>24.03</v>
      </c>
      <c r="H615" s="57">
        <f t="shared" si="318"/>
        <v>27.62</v>
      </c>
      <c r="I615" s="57">
        <f t="shared" si="319"/>
        <v>33.9</v>
      </c>
      <c r="J615" s="57">
        <f t="shared" si="320"/>
        <v>45.86</v>
      </c>
      <c r="K615" s="57">
        <f t="shared" si="321"/>
        <v>70.62</v>
      </c>
      <c r="L615" s="57">
        <f t="shared" si="322"/>
        <v>96.76</v>
      </c>
      <c r="M615" s="55">
        <v>115.04</v>
      </c>
      <c r="N615" s="57">
        <f t="shared" si="323"/>
        <v>149.46</v>
      </c>
      <c r="O615" s="57">
        <f t="shared" si="324"/>
        <v>620.41</v>
      </c>
      <c r="P615" s="93">
        <f t="shared" si="325"/>
        <v>4512.2299999999996</v>
      </c>
    </row>
    <row r="616" spans="1:16" s="5" customFormat="1" x14ac:dyDescent="0.2">
      <c r="A616" s="54">
        <v>25903</v>
      </c>
      <c r="B616" s="81"/>
      <c r="C616" s="81"/>
      <c r="D616" s="82"/>
      <c r="E616" s="82"/>
      <c r="F616" s="56">
        <f t="shared" si="300"/>
        <v>19.670000000000002</v>
      </c>
      <c r="G616" s="56">
        <f t="shared" si="301"/>
        <v>24.07</v>
      </c>
      <c r="H616" s="57">
        <f t="shared" si="318"/>
        <v>27.67</v>
      </c>
      <c r="I616" s="57">
        <f t="shared" si="319"/>
        <v>33.96</v>
      </c>
      <c r="J616" s="57">
        <f t="shared" si="320"/>
        <v>45.93</v>
      </c>
      <c r="K616" s="57">
        <f t="shared" si="321"/>
        <v>70.739999999999995</v>
      </c>
      <c r="L616" s="57">
        <f t="shared" si="322"/>
        <v>96.92</v>
      </c>
      <c r="M616" s="55">
        <v>115.23</v>
      </c>
      <c r="N616" s="57">
        <f t="shared" si="323"/>
        <v>149.71</v>
      </c>
      <c r="O616" s="57">
        <f t="shared" si="324"/>
        <v>621.42999999999995</v>
      </c>
      <c r="P616" s="93">
        <f t="shared" si="325"/>
        <v>4519.68</v>
      </c>
    </row>
    <row r="617" spans="1:16" s="5" customFormat="1" x14ac:dyDescent="0.2">
      <c r="A617" s="54">
        <v>25934</v>
      </c>
      <c r="B617" s="81"/>
      <c r="C617" s="81"/>
      <c r="D617" s="82"/>
      <c r="E617" s="82"/>
      <c r="F617" s="56">
        <f t="shared" si="300"/>
        <v>19.77</v>
      </c>
      <c r="G617" s="56">
        <f t="shared" si="301"/>
        <v>24.2</v>
      </c>
      <c r="H617" s="57">
        <f t="shared" si="318"/>
        <v>27.81</v>
      </c>
      <c r="I617" s="57">
        <f t="shared" si="319"/>
        <v>34.130000000000003</v>
      </c>
      <c r="J617" s="57">
        <f t="shared" si="320"/>
        <v>46.17</v>
      </c>
      <c r="K617" s="57">
        <f t="shared" si="321"/>
        <v>71.11</v>
      </c>
      <c r="L617" s="57">
        <f t="shared" si="322"/>
        <v>97.42</v>
      </c>
      <c r="M617" s="55">
        <v>115.83</v>
      </c>
      <c r="N617" s="57">
        <f t="shared" si="323"/>
        <v>150.49</v>
      </c>
      <c r="O617" s="57">
        <f t="shared" si="324"/>
        <v>624.66999999999996</v>
      </c>
      <c r="P617" s="93">
        <f t="shared" si="325"/>
        <v>4543.22</v>
      </c>
    </row>
    <row r="618" spans="1:16" s="5" customFormat="1" x14ac:dyDescent="0.2">
      <c r="A618" s="54">
        <v>25965</v>
      </c>
      <c r="B618" s="81"/>
      <c r="C618" s="81"/>
      <c r="D618" s="82"/>
      <c r="E618" s="82"/>
      <c r="F618" s="56">
        <f t="shared" si="300"/>
        <v>19.93</v>
      </c>
      <c r="G618" s="56">
        <f t="shared" si="301"/>
        <v>24.39</v>
      </c>
      <c r="H618" s="57">
        <f t="shared" ref="H618:H628" si="326">M618*0.24011</f>
        <v>28.03</v>
      </c>
      <c r="I618" s="57">
        <f t="shared" ref="I618:I628" si="327">M618*0.29468</f>
        <v>34.4</v>
      </c>
      <c r="J618" s="57">
        <f t="shared" ref="J618:J628" si="328">M618*0.39863</f>
        <v>46.54</v>
      </c>
      <c r="K618" s="57">
        <f t="shared" ref="K618:K628" si="329">M618*0.6139</f>
        <v>71.67</v>
      </c>
      <c r="L618" s="57">
        <f t="shared" ref="L618:L628" si="330">M618*0.8411</f>
        <v>98.19</v>
      </c>
      <c r="M618" s="55">
        <v>116.74</v>
      </c>
      <c r="N618" s="57">
        <f t="shared" ref="N618:N628" si="331">M618*1.2992</f>
        <v>151.66999999999999</v>
      </c>
      <c r="O618" s="57">
        <f t="shared" ref="O618:O628" si="332">M618*5.39298</f>
        <v>629.58000000000004</v>
      </c>
      <c r="P618" s="93">
        <f t="shared" ref="P618:P628" si="333">M618*39.22314</f>
        <v>4578.91</v>
      </c>
    </row>
    <row r="619" spans="1:16" s="5" customFormat="1" x14ac:dyDescent="0.2">
      <c r="A619" s="54">
        <v>25993</v>
      </c>
      <c r="B619" s="81"/>
      <c r="C619" s="81"/>
      <c r="D619" s="82"/>
      <c r="E619" s="82"/>
      <c r="F619" s="56">
        <f t="shared" si="300"/>
        <v>20.010000000000002</v>
      </c>
      <c r="G619" s="56">
        <f t="shared" si="301"/>
        <v>24.49</v>
      </c>
      <c r="H619" s="57">
        <f t="shared" si="326"/>
        <v>28.15</v>
      </c>
      <c r="I619" s="57">
        <f t="shared" si="327"/>
        <v>34.549999999999997</v>
      </c>
      <c r="J619" s="57">
        <f t="shared" si="328"/>
        <v>46.73</v>
      </c>
      <c r="K619" s="57">
        <f t="shared" si="329"/>
        <v>71.97</v>
      </c>
      <c r="L619" s="57">
        <f t="shared" si="330"/>
        <v>98.6</v>
      </c>
      <c r="M619" s="55">
        <v>117.23</v>
      </c>
      <c r="N619" s="57">
        <f t="shared" si="331"/>
        <v>152.31</v>
      </c>
      <c r="O619" s="57">
        <f t="shared" si="332"/>
        <v>632.22</v>
      </c>
      <c r="P619" s="93">
        <f t="shared" si="333"/>
        <v>4598.13</v>
      </c>
    </row>
    <row r="620" spans="1:16" s="5" customFormat="1" x14ac:dyDescent="0.2">
      <c r="A620" s="54">
        <v>26024</v>
      </c>
      <c r="B620" s="81"/>
      <c r="C620" s="81"/>
      <c r="D620" s="82"/>
      <c r="E620" s="82"/>
      <c r="F620" s="56">
        <f t="shared" si="300"/>
        <v>20.11</v>
      </c>
      <c r="G620" s="56">
        <f t="shared" si="301"/>
        <v>24.62</v>
      </c>
      <c r="H620" s="57">
        <f t="shared" si="326"/>
        <v>28.29</v>
      </c>
      <c r="I620" s="57">
        <f t="shared" si="327"/>
        <v>34.729999999999997</v>
      </c>
      <c r="J620" s="57">
        <f t="shared" si="328"/>
        <v>46.97</v>
      </c>
      <c r="K620" s="57">
        <f t="shared" si="329"/>
        <v>72.34</v>
      </c>
      <c r="L620" s="57">
        <f t="shared" si="330"/>
        <v>99.12</v>
      </c>
      <c r="M620" s="55">
        <v>117.84</v>
      </c>
      <c r="N620" s="57">
        <f t="shared" si="331"/>
        <v>153.1</v>
      </c>
      <c r="O620" s="57">
        <f t="shared" si="332"/>
        <v>635.51</v>
      </c>
      <c r="P620" s="93">
        <f t="shared" si="333"/>
        <v>4622.05</v>
      </c>
    </row>
    <row r="621" spans="1:16" s="5" customFormat="1" x14ac:dyDescent="0.2">
      <c r="A621" s="54">
        <v>26054</v>
      </c>
      <c r="B621" s="81"/>
      <c r="C621" s="81"/>
      <c r="D621" s="82"/>
      <c r="E621" s="82"/>
      <c r="F621" s="56">
        <f t="shared" si="300"/>
        <v>20.16</v>
      </c>
      <c r="G621" s="56">
        <f t="shared" si="301"/>
        <v>24.68</v>
      </c>
      <c r="H621" s="57">
        <f t="shared" si="326"/>
        <v>28.36</v>
      </c>
      <c r="I621" s="57">
        <f t="shared" si="327"/>
        <v>34.81</v>
      </c>
      <c r="J621" s="57">
        <f t="shared" si="328"/>
        <v>47.09</v>
      </c>
      <c r="K621" s="57">
        <f t="shared" si="329"/>
        <v>72.52</v>
      </c>
      <c r="L621" s="57">
        <f t="shared" si="330"/>
        <v>99.36</v>
      </c>
      <c r="M621" s="55">
        <v>118.13</v>
      </c>
      <c r="N621" s="57">
        <f t="shared" si="331"/>
        <v>153.47</v>
      </c>
      <c r="O621" s="57">
        <f t="shared" si="332"/>
        <v>637.07000000000005</v>
      </c>
      <c r="P621" s="93">
        <f t="shared" si="333"/>
        <v>4633.43</v>
      </c>
    </row>
    <row r="622" spans="1:16" s="5" customFormat="1" x14ac:dyDescent="0.2">
      <c r="A622" s="54">
        <v>26085</v>
      </c>
      <c r="B622" s="81"/>
      <c r="C622" s="81"/>
      <c r="D622" s="82"/>
      <c r="E622" s="82"/>
      <c r="F622" s="56">
        <f t="shared" si="300"/>
        <v>20.21</v>
      </c>
      <c r="G622" s="56">
        <f t="shared" si="301"/>
        <v>24.73</v>
      </c>
      <c r="H622" s="57">
        <f t="shared" si="326"/>
        <v>28.42</v>
      </c>
      <c r="I622" s="57">
        <f t="shared" si="327"/>
        <v>34.880000000000003</v>
      </c>
      <c r="J622" s="57">
        <f t="shared" si="328"/>
        <v>47.19</v>
      </c>
      <c r="K622" s="57">
        <f t="shared" si="329"/>
        <v>72.67</v>
      </c>
      <c r="L622" s="57">
        <f t="shared" si="330"/>
        <v>99.57</v>
      </c>
      <c r="M622" s="55">
        <v>118.38</v>
      </c>
      <c r="N622" s="57">
        <f t="shared" si="331"/>
        <v>153.80000000000001</v>
      </c>
      <c r="O622" s="57">
        <f t="shared" si="332"/>
        <v>638.41999999999996</v>
      </c>
      <c r="P622" s="93">
        <f t="shared" si="333"/>
        <v>4643.24</v>
      </c>
    </row>
    <row r="623" spans="1:16" s="5" customFormat="1" x14ac:dyDescent="0.2">
      <c r="A623" s="54">
        <v>26115</v>
      </c>
      <c r="B623" s="81"/>
      <c r="C623" s="81"/>
      <c r="D623" s="82"/>
      <c r="E623" s="82"/>
      <c r="F623" s="56">
        <f t="shared" si="300"/>
        <v>20.329999999999998</v>
      </c>
      <c r="G623" s="56">
        <f t="shared" si="301"/>
        <v>24.88</v>
      </c>
      <c r="H623" s="57">
        <f t="shared" si="326"/>
        <v>28.6</v>
      </c>
      <c r="I623" s="57">
        <f t="shared" si="327"/>
        <v>35.1</v>
      </c>
      <c r="J623" s="57">
        <f t="shared" si="328"/>
        <v>47.48</v>
      </c>
      <c r="K623" s="57">
        <f t="shared" si="329"/>
        <v>73.12</v>
      </c>
      <c r="L623" s="57">
        <f t="shared" si="330"/>
        <v>100.18</v>
      </c>
      <c r="M623" s="55">
        <v>119.1</v>
      </c>
      <c r="N623" s="57">
        <f t="shared" si="331"/>
        <v>154.72999999999999</v>
      </c>
      <c r="O623" s="57">
        <f t="shared" si="332"/>
        <v>642.29999999999995</v>
      </c>
      <c r="P623" s="93">
        <f t="shared" si="333"/>
        <v>4671.4799999999996</v>
      </c>
    </row>
    <row r="624" spans="1:16" s="5" customFormat="1" x14ac:dyDescent="0.2">
      <c r="A624" s="54">
        <v>26146</v>
      </c>
      <c r="B624" s="81"/>
      <c r="C624" s="81"/>
      <c r="D624" s="82"/>
      <c r="E624" s="82"/>
      <c r="F624" s="56">
        <f t="shared" si="300"/>
        <v>20.41</v>
      </c>
      <c r="G624" s="56">
        <f t="shared" si="301"/>
        <v>24.98</v>
      </c>
      <c r="H624" s="57">
        <f t="shared" si="326"/>
        <v>28.71</v>
      </c>
      <c r="I624" s="57">
        <f t="shared" si="327"/>
        <v>35.229999999999997</v>
      </c>
      <c r="J624" s="57">
        <f t="shared" si="328"/>
        <v>47.66</v>
      </c>
      <c r="K624" s="57">
        <f t="shared" si="329"/>
        <v>73.39</v>
      </c>
      <c r="L624" s="57">
        <f t="shared" si="330"/>
        <v>100.55</v>
      </c>
      <c r="M624" s="55">
        <v>119.55</v>
      </c>
      <c r="N624" s="57">
        <f t="shared" si="331"/>
        <v>155.32</v>
      </c>
      <c r="O624" s="57">
        <f t="shared" si="332"/>
        <v>644.73</v>
      </c>
      <c r="P624" s="93">
        <f t="shared" si="333"/>
        <v>4689.13</v>
      </c>
    </row>
    <row r="625" spans="1:16" s="5" customFormat="1" x14ac:dyDescent="0.2">
      <c r="A625" s="54">
        <v>26177</v>
      </c>
      <c r="B625" s="81"/>
      <c r="C625" s="81"/>
      <c r="D625" s="82"/>
      <c r="E625" s="82"/>
      <c r="F625" s="56">
        <f t="shared" si="300"/>
        <v>20.55</v>
      </c>
      <c r="G625" s="56">
        <f t="shared" si="301"/>
        <v>25.15</v>
      </c>
      <c r="H625" s="57">
        <f t="shared" si="326"/>
        <v>28.91</v>
      </c>
      <c r="I625" s="57">
        <f t="shared" si="327"/>
        <v>35.479999999999997</v>
      </c>
      <c r="J625" s="57">
        <f t="shared" si="328"/>
        <v>47.99</v>
      </c>
      <c r="K625" s="57">
        <f t="shared" si="329"/>
        <v>73.91</v>
      </c>
      <c r="L625" s="57">
        <f t="shared" si="330"/>
        <v>101.26</v>
      </c>
      <c r="M625" s="55">
        <v>120.39</v>
      </c>
      <c r="N625" s="57">
        <f t="shared" si="331"/>
        <v>156.41</v>
      </c>
      <c r="O625" s="57">
        <f t="shared" si="332"/>
        <v>649.26</v>
      </c>
      <c r="P625" s="93">
        <f t="shared" si="333"/>
        <v>4722.07</v>
      </c>
    </row>
    <row r="626" spans="1:16" s="5" customFormat="1" x14ac:dyDescent="0.2">
      <c r="A626" s="54">
        <v>26207</v>
      </c>
      <c r="B626" s="81"/>
      <c r="C626" s="81"/>
      <c r="D626" s="82"/>
      <c r="E626" s="82"/>
      <c r="F626" s="56">
        <f t="shared" si="300"/>
        <v>20.6</v>
      </c>
      <c r="G626" s="56">
        <f t="shared" si="301"/>
        <v>25.22</v>
      </c>
      <c r="H626" s="57">
        <f t="shared" si="326"/>
        <v>28.98</v>
      </c>
      <c r="I626" s="57">
        <f t="shared" si="327"/>
        <v>35.57</v>
      </c>
      <c r="J626" s="57">
        <f t="shared" si="328"/>
        <v>48.12</v>
      </c>
      <c r="K626" s="57">
        <f t="shared" si="329"/>
        <v>74.099999999999994</v>
      </c>
      <c r="L626" s="57">
        <f t="shared" si="330"/>
        <v>101.53</v>
      </c>
      <c r="M626" s="55">
        <v>120.71</v>
      </c>
      <c r="N626" s="57">
        <f t="shared" si="331"/>
        <v>156.83000000000001</v>
      </c>
      <c r="O626" s="57">
        <f t="shared" si="332"/>
        <v>650.99</v>
      </c>
      <c r="P626" s="93">
        <f t="shared" si="333"/>
        <v>4734.63</v>
      </c>
    </row>
    <row r="627" spans="1:16" s="5" customFormat="1" x14ac:dyDescent="0.2">
      <c r="A627" s="54">
        <v>26238</v>
      </c>
      <c r="B627" s="81"/>
      <c r="C627" s="81"/>
      <c r="D627" s="82"/>
      <c r="E627" s="82"/>
      <c r="F627" s="56">
        <f t="shared" si="300"/>
        <v>20.68</v>
      </c>
      <c r="G627" s="56">
        <f t="shared" si="301"/>
        <v>25.31</v>
      </c>
      <c r="H627" s="57">
        <f t="shared" si="326"/>
        <v>29.08</v>
      </c>
      <c r="I627" s="57">
        <f t="shared" si="327"/>
        <v>35.69</v>
      </c>
      <c r="J627" s="57">
        <f t="shared" si="328"/>
        <v>48.29</v>
      </c>
      <c r="K627" s="57">
        <f t="shared" si="329"/>
        <v>74.36</v>
      </c>
      <c r="L627" s="57">
        <f t="shared" si="330"/>
        <v>101.88</v>
      </c>
      <c r="M627" s="55">
        <v>121.13</v>
      </c>
      <c r="N627" s="57">
        <f t="shared" si="331"/>
        <v>157.37</v>
      </c>
      <c r="O627" s="57">
        <f t="shared" si="332"/>
        <v>653.25</v>
      </c>
      <c r="P627" s="93">
        <f t="shared" si="333"/>
        <v>4751.1000000000004</v>
      </c>
    </row>
    <row r="628" spans="1:16" s="5" customFormat="1" x14ac:dyDescent="0.2">
      <c r="A628" s="54">
        <v>26268</v>
      </c>
      <c r="B628" s="81"/>
      <c r="C628" s="81"/>
      <c r="D628" s="82"/>
      <c r="E628" s="82"/>
      <c r="F628" s="56">
        <f t="shared" si="300"/>
        <v>20.76</v>
      </c>
      <c r="G628" s="56">
        <f t="shared" si="301"/>
        <v>25.42</v>
      </c>
      <c r="H628" s="57">
        <f t="shared" si="326"/>
        <v>29.21</v>
      </c>
      <c r="I628" s="57">
        <f t="shared" si="327"/>
        <v>35.85</v>
      </c>
      <c r="J628" s="57">
        <f t="shared" si="328"/>
        <v>48.49</v>
      </c>
      <c r="K628" s="57">
        <f t="shared" si="329"/>
        <v>74.680000000000007</v>
      </c>
      <c r="L628" s="57">
        <f t="shared" si="330"/>
        <v>102.32</v>
      </c>
      <c r="M628" s="55">
        <v>121.65</v>
      </c>
      <c r="N628" s="57">
        <f t="shared" si="331"/>
        <v>158.05000000000001</v>
      </c>
      <c r="O628" s="57">
        <f t="shared" si="332"/>
        <v>656.06</v>
      </c>
      <c r="P628" s="93">
        <f t="shared" si="333"/>
        <v>4771.49</v>
      </c>
    </row>
    <row r="629" spans="1:16" s="5" customFormat="1" x14ac:dyDescent="0.2">
      <c r="A629" s="54">
        <v>26299</v>
      </c>
      <c r="B629" s="81"/>
      <c r="C629" s="81"/>
      <c r="D629" s="82"/>
      <c r="E629" s="82"/>
      <c r="F629" s="56">
        <f>L629*0.20293</f>
        <v>20.86</v>
      </c>
      <c r="G629" s="56">
        <f>L629*0.24838</f>
        <v>25.53</v>
      </c>
      <c r="H629" s="57">
        <f>L629*0.28546</f>
        <v>29.35</v>
      </c>
      <c r="I629" s="57">
        <f>L629*0.35035</f>
        <v>36.020000000000003</v>
      </c>
      <c r="J629" s="57">
        <f>L629*0.47394</f>
        <v>48.72</v>
      </c>
      <c r="K629" s="57">
        <f>L629*0.72993</f>
        <v>75.040000000000006</v>
      </c>
      <c r="L629" s="55">
        <v>102.8</v>
      </c>
      <c r="M629" s="57">
        <f>L629*1.1889</f>
        <v>122.22</v>
      </c>
      <c r="N629" s="57">
        <f>L629*1.54462</f>
        <v>158.79</v>
      </c>
      <c r="O629" s="57">
        <f>L629*6.41172</f>
        <v>659.12</v>
      </c>
      <c r="P629" s="93">
        <f>L629*46.63244</f>
        <v>4793.8100000000004</v>
      </c>
    </row>
    <row r="630" spans="1:16" s="5" customFormat="1" x14ac:dyDescent="0.2">
      <c r="A630" s="54">
        <v>26330</v>
      </c>
      <c r="B630" s="81"/>
      <c r="C630" s="81"/>
      <c r="D630" s="82"/>
      <c r="E630" s="82"/>
      <c r="F630" s="56">
        <f t="shared" ref="F630:F681" si="334">L630*0.20293</f>
        <v>20.97</v>
      </c>
      <c r="G630" s="56">
        <f t="shared" ref="G630:G681" si="335">L630*0.24838</f>
        <v>25.67</v>
      </c>
      <c r="H630" s="57">
        <f t="shared" ref="H630:H645" si="336">L630*0.28546</f>
        <v>29.5</v>
      </c>
      <c r="I630" s="57">
        <f t="shared" ref="I630:I645" si="337">L630*0.35035</f>
        <v>36.21</v>
      </c>
      <c r="J630" s="57">
        <f t="shared" ref="J630:J645" si="338">L630*0.47394</f>
        <v>48.98</v>
      </c>
      <c r="K630" s="57">
        <f t="shared" ref="K630:K645" si="339">L630*0.72993</f>
        <v>75.44</v>
      </c>
      <c r="L630" s="55">
        <v>103.35</v>
      </c>
      <c r="M630" s="57">
        <f t="shared" ref="M630:M645" si="340">L630*1.1889</f>
        <v>122.87</v>
      </c>
      <c r="N630" s="57">
        <f t="shared" ref="N630:N645" si="341">L630*1.54462</f>
        <v>159.63999999999999</v>
      </c>
      <c r="O630" s="57">
        <f t="shared" ref="O630:O645" si="342">L630*6.41172</f>
        <v>662.65</v>
      </c>
      <c r="P630" s="93">
        <f t="shared" ref="P630:P645" si="343">L630*46.63244</f>
        <v>4819.46</v>
      </c>
    </row>
    <row r="631" spans="1:16" s="5" customFormat="1" x14ac:dyDescent="0.2">
      <c r="A631" s="54">
        <v>26359</v>
      </c>
      <c r="B631" s="81"/>
      <c r="C631" s="81"/>
      <c r="D631" s="82"/>
      <c r="E631" s="82"/>
      <c r="F631" s="56">
        <f t="shared" si="334"/>
        <v>21</v>
      </c>
      <c r="G631" s="56">
        <f t="shared" si="335"/>
        <v>25.7</v>
      </c>
      <c r="H631" s="57">
        <f t="shared" si="336"/>
        <v>29.54</v>
      </c>
      <c r="I631" s="57">
        <f t="shared" si="337"/>
        <v>36.25</v>
      </c>
      <c r="J631" s="57">
        <f t="shared" si="338"/>
        <v>49.04</v>
      </c>
      <c r="K631" s="57">
        <f t="shared" si="339"/>
        <v>75.53</v>
      </c>
      <c r="L631" s="55">
        <v>103.48</v>
      </c>
      <c r="M631" s="57">
        <f t="shared" si="340"/>
        <v>123.03</v>
      </c>
      <c r="N631" s="57">
        <f t="shared" si="341"/>
        <v>159.84</v>
      </c>
      <c r="O631" s="57">
        <f t="shared" si="342"/>
        <v>663.48</v>
      </c>
      <c r="P631" s="93">
        <f t="shared" si="343"/>
        <v>4825.5200000000004</v>
      </c>
    </row>
    <row r="632" spans="1:16" s="5" customFormat="1" x14ac:dyDescent="0.2">
      <c r="A632" s="54">
        <v>26390</v>
      </c>
      <c r="B632" s="81"/>
      <c r="C632" s="81"/>
      <c r="D632" s="82"/>
      <c r="E632" s="82"/>
      <c r="F632" s="56">
        <f t="shared" si="334"/>
        <v>21.07</v>
      </c>
      <c r="G632" s="56">
        <f t="shared" si="335"/>
        <v>25.79</v>
      </c>
      <c r="H632" s="57">
        <f t="shared" si="336"/>
        <v>29.64</v>
      </c>
      <c r="I632" s="57">
        <f t="shared" si="337"/>
        <v>36.380000000000003</v>
      </c>
      <c r="J632" s="57">
        <f t="shared" si="338"/>
        <v>49.21</v>
      </c>
      <c r="K632" s="57">
        <f t="shared" si="339"/>
        <v>75.8</v>
      </c>
      <c r="L632" s="55">
        <v>103.84</v>
      </c>
      <c r="M632" s="57">
        <f t="shared" si="340"/>
        <v>123.46</v>
      </c>
      <c r="N632" s="57">
        <f t="shared" si="341"/>
        <v>160.38999999999999</v>
      </c>
      <c r="O632" s="57">
        <f t="shared" si="342"/>
        <v>665.79</v>
      </c>
      <c r="P632" s="93">
        <f t="shared" si="343"/>
        <v>4842.3100000000004</v>
      </c>
    </row>
    <row r="633" spans="1:16" s="5" customFormat="1" x14ac:dyDescent="0.2">
      <c r="A633" s="54">
        <v>26420</v>
      </c>
      <c r="B633" s="81"/>
      <c r="C633" s="81"/>
      <c r="D633" s="82"/>
      <c r="E633" s="82"/>
      <c r="F633" s="56">
        <f t="shared" si="334"/>
        <v>21.11</v>
      </c>
      <c r="G633" s="56">
        <f t="shared" si="335"/>
        <v>25.84</v>
      </c>
      <c r="H633" s="57">
        <f t="shared" si="336"/>
        <v>29.7</v>
      </c>
      <c r="I633" s="57">
        <f t="shared" si="337"/>
        <v>36.450000000000003</v>
      </c>
      <c r="J633" s="57">
        <f t="shared" si="338"/>
        <v>49.3</v>
      </c>
      <c r="K633" s="57">
        <f t="shared" si="339"/>
        <v>75.930000000000007</v>
      </c>
      <c r="L633" s="55">
        <v>104.03</v>
      </c>
      <c r="M633" s="57">
        <f t="shared" si="340"/>
        <v>123.68</v>
      </c>
      <c r="N633" s="57">
        <f t="shared" si="341"/>
        <v>160.69</v>
      </c>
      <c r="O633" s="57">
        <f t="shared" si="342"/>
        <v>667.01</v>
      </c>
      <c r="P633" s="93">
        <f t="shared" si="343"/>
        <v>4851.17</v>
      </c>
    </row>
    <row r="634" spans="1:16" s="5" customFormat="1" x14ac:dyDescent="0.2">
      <c r="A634" s="54">
        <v>26451</v>
      </c>
      <c r="B634" s="81"/>
      <c r="C634" s="81"/>
      <c r="D634" s="82"/>
      <c r="E634" s="82"/>
      <c r="F634" s="56">
        <f t="shared" si="334"/>
        <v>21.32</v>
      </c>
      <c r="G634" s="56">
        <f t="shared" si="335"/>
        <v>26.09</v>
      </c>
      <c r="H634" s="57">
        <f t="shared" si="336"/>
        <v>29.98</v>
      </c>
      <c r="I634" s="57">
        <f t="shared" si="337"/>
        <v>36.799999999999997</v>
      </c>
      <c r="J634" s="57">
        <f t="shared" si="338"/>
        <v>49.78</v>
      </c>
      <c r="K634" s="57">
        <f t="shared" si="339"/>
        <v>76.67</v>
      </c>
      <c r="L634" s="55">
        <v>105.04</v>
      </c>
      <c r="M634" s="57">
        <f t="shared" si="340"/>
        <v>124.88</v>
      </c>
      <c r="N634" s="57">
        <f t="shared" si="341"/>
        <v>162.25</v>
      </c>
      <c r="O634" s="57">
        <f t="shared" si="342"/>
        <v>673.49</v>
      </c>
      <c r="P634" s="93">
        <f t="shared" si="343"/>
        <v>4898.2700000000004</v>
      </c>
    </row>
    <row r="635" spans="1:16" s="5" customFormat="1" x14ac:dyDescent="0.2">
      <c r="A635" s="54">
        <v>26481</v>
      </c>
      <c r="B635" s="81"/>
      <c r="C635" s="81"/>
      <c r="D635" s="82"/>
      <c r="E635" s="82"/>
      <c r="F635" s="56">
        <f t="shared" si="334"/>
        <v>21.47</v>
      </c>
      <c r="G635" s="56">
        <f t="shared" si="335"/>
        <v>26.28</v>
      </c>
      <c r="H635" s="57">
        <f t="shared" si="336"/>
        <v>30.21</v>
      </c>
      <c r="I635" s="57">
        <f t="shared" si="337"/>
        <v>37.07</v>
      </c>
      <c r="J635" s="57">
        <f t="shared" si="338"/>
        <v>50.15</v>
      </c>
      <c r="K635" s="57">
        <f t="shared" si="339"/>
        <v>77.239999999999995</v>
      </c>
      <c r="L635" s="55">
        <v>105.82</v>
      </c>
      <c r="M635" s="57">
        <f t="shared" si="340"/>
        <v>125.81</v>
      </c>
      <c r="N635" s="57">
        <f t="shared" si="341"/>
        <v>163.44999999999999</v>
      </c>
      <c r="O635" s="57">
        <f t="shared" si="342"/>
        <v>678.49</v>
      </c>
      <c r="P635" s="93">
        <f t="shared" si="343"/>
        <v>4934.6400000000003</v>
      </c>
    </row>
    <row r="636" spans="1:16" s="5" customFormat="1" x14ac:dyDescent="0.2">
      <c r="A636" s="54">
        <v>26512</v>
      </c>
      <c r="B636" s="81"/>
      <c r="C636" s="81"/>
      <c r="D636" s="82"/>
      <c r="E636" s="82"/>
      <c r="F636" s="56">
        <f t="shared" si="334"/>
        <v>21.51</v>
      </c>
      <c r="G636" s="56">
        <f t="shared" si="335"/>
        <v>26.33</v>
      </c>
      <c r="H636" s="57">
        <f t="shared" si="336"/>
        <v>30.26</v>
      </c>
      <c r="I636" s="57">
        <f t="shared" si="337"/>
        <v>37.14</v>
      </c>
      <c r="J636" s="57">
        <f t="shared" si="338"/>
        <v>50.24</v>
      </c>
      <c r="K636" s="57">
        <f t="shared" si="339"/>
        <v>77.37</v>
      </c>
      <c r="L636" s="55">
        <v>106</v>
      </c>
      <c r="M636" s="57">
        <f t="shared" si="340"/>
        <v>126.02</v>
      </c>
      <c r="N636" s="57">
        <f t="shared" si="341"/>
        <v>163.72999999999999</v>
      </c>
      <c r="O636" s="57">
        <f t="shared" si="342"/>
        <v>679.64</v>
      </c>
      <c r="P636" s="93">
        <f t="shared" si="343"/>
        <v>4943.04</v>
      </c>
    </row>
    <row r="637" spans="1:16" s="5" customFormat="1" x14ac:dyDescent="0.2">
      <c r="A637" s="54">
        <v>26543</v>
      </c>
      <c r="B637" s="81"/>
      <c r="C637" s="81"/>
      <c r="D637" s="82"/>
      <c r="E637" s="82"/>
      <c r="F637" s="56">
        <f t="shared" si="334"/>
        <v>21.65</v>
      </c>
      <c r="G637" s="56">
        <f t="shared" si="335"/>
        <v>26.5</v>
      </c>
      <c r="H637" s="57">
        <f t="shared" si="336"/>
        <v>30.46</v>
      </c>
      <c r="I637" s="57">
        <f t="shared" si="337"/>
        <v>37.39</v>
      </c>
      <c r="J637" s="57">
        <f t="shared" si="338"/>
        <v>50.57</v>
      </c>
      <c r="K637" s="57">
        <f t="shared" si="339"/>
        <v>77.89</v>
      </c>
      <c r="L637" s="55">
        <v>106.71</v>
      </c>
      <c r="M637" s="57">
        <f t="shared" si="340"/>
        <v>126.87</v>
      </c>
      <c r="N637" s="57">
        <f t="shared" si="341"/>
        <v>164.83</v>
      </c>
      <c r="O637" s="57">
        <f t="shared" si="342"/>
        <v>684.19</v>
      </c>
      <c r="P637" s="93">
        <f t="shared" si="343"/>
        <v>4976.1499999999996</v>
      </c>
    </row>
    <row r="638" spans="1:16" s="5" customFormat="1" x14ac:dyDescent="0.2">
      <c r="A638" s="54">
        <v>26573</v>
      </c>
      <c r="B638" s="81"/>
      <c r="C638" s="81"/>
      <c r="D638" s="82"/>
      <c r="E638" s="82"/>
      <c r="F638" s="56">
        <f t="shared" si="334"/>
        <v>21.78</v>
      </c>
      <c r="G638" s="56">
        <f t="shared" si="335"/>
        <v>26.66</v>
      </c>
      <c r="H638" s="57">
        <f t="shared" si="336"/>
        <v>30.64</v>
      </c>
      <c r="I638" s="57">
        <f t="shared" si="337"/>
        <v>37.6</v>
      </c>
      <c r="J638" s="57">
        <f t="shared" si="338"/>
        <v>50.86</v>
      </c>
      <c r="K638" s="57">
        <f t="shared" si="339"/>
        <v>78.34</v>
      </c>
      <c r="L638" s="55">
        <v>107.32</v>
      </c>
      <c r="M638" s="57">
        <f t="shared" si="340"/>
        <v>127.59</v>
      </c>
      <c r="N638" s="57">
        <f t="shared" si="341"/>
        <v>165.77</v>
      </c>
      <c r="O638" s="57">
        <f t="shared" si="342"/>
        <v>688.11</v>
      </c>
      <c r="P638" s="93">
        <f t="shared" si="343"/>
        <v>5004.59</v>
      </c>
    </row>
    <row r="639" spans="1:16" s="5" customFormat="1" x14ac:dyDescent="0.2">
      <c r="A639" s="54">
        <v>26604</v>
      </c>
      <c r="B639" s="81"/>
      <c r="C639" s="81"/>
      <c r="D639" s="82"/>
      <c r="E639" s="82"/>
      <c r="F639" s="56">
        <f t="shared" si="334"/>
        <v>21.94</v>
      </c>
      <c r="G639" s="56">
        <f t="shared" si="335"/>
        <v>26.85</v>
      </c>
      <c r="H639" s="57">
        <f t="shared" si="336"/>
        <v>30.86</v>
      </c>
      <c r="I639" s="57">
        <f t="shared" si="337"/>
        <v>37.880000000000003</v>
      </c>
      <c r="J639" s="57">
        <f t="shared" si="338"/>
        <v>51.24</v>
      </c>
      <c r="K639" s="57">
        <f t="shared" si="339"/>
        <v>78.91</v>
      </c>
      <c r="L639" s="55">
        <v>108.11</v>
      </c>
      <c r="M639" s="57">
        <f t="shared" si="340"/>
        <v>128.53</v>
      </c>
      <c r="N639" s="57">
        <f t="shared" si="341"/>
        <v>166.99</v>
      </c>
      <c r="O639" s="57">
        <f t="shared" si="342"/>
        <v>693.17</v>
      </c>
      <c r="P639" s="93">
        <f t="shared" si="343"/>
        <v>5041.43</v>
      </c>
    </row>
    <row r="640" spans="1:16" s="5" customFormat="1" x14ac:dyDescent="0.2">
      <c r="A640" s="54">
        <v>26634</v>
      </c>
      <c r="B640" s="81"/>
      <c r="C640" s="81"/>
      <c r="D640" s="82"/>
      <c r="E640" s="82"/>
      <c r="F640" s="56">
        <f t="shared" si="334"/>
        <v>22.09</v>
      </c>
      <c r="G640" s="56">
        <f t="shared" si="335"/>
        <v>27.04</v>
      </c>
      <c r="H640" s="57">
        <f t="shared" si="336"/>
        <v>31.08</v>
      </c>
      <c r="I640" s="57">
        <f t="shared" si="337"/>
        <v>38.14</v>
      </c>
      <c r="J640" s="57">
        <f t="shared" si="338"/>
        <v>51.6</v>
      </c>
      <c r="K640" s="57">
        <f t="shared" si="339"/>
        <v>79.47</v>
      </c>
      <c r="L640" s="55">
        <v>108.87</v>
      </c>
      <c r="M640" s="57">
        <f t="shared" si="340"/>
        <v>129.44</v>
      </c>
      <c r="N640" s="57">
        <f t="shared" si="341"/>
        <v>168.16</v>
      </c>
      <c r="O640" s="57">
        <f t="shared" si="342"/>
        <v>698.04</v>
      </c>
      <c r="P640" s="93">
        <f t="shared" si="343"/>
        <v>5076.87</v>
      </c>
    </row>
    <row r="641" spans="1:16" s="5" customFormat="1" x14ac:dyDescent="0.2">
      <c r="A641" s="54">
        <v>26665</v>
      </c>
      <c r="B641" s="81"/>
      <c r="C641" s="81"/>
      <c r="D641" s="82"/>
      <c r="E641" s="82"/>
      <c r="F641" s="56">
        <f t="shared" si="334"/>
        <v>22.29</v>
      </c>
      <c r="G641" s="56">
        <f t="shared" si="335"/>
        <v>27.28</v>
      </c>
      <c r="H641" s="57">
        <f t="shared" si="336"/>
        <v>31.36</v>
      </c>
      <c r="I641" s="57">
        <f t="shared" si="337"/>
        <v>38.49</v>
      </c>
      <c r="J641" s="57">
        <f t="shared" si="338"/>
        <v>52.06</v>
      </c>
      <c r="K641" s="57">
        <f t="shared" si="339"/>
        <v>80.180000000000007</v>
      </c>
      <c r="L641" s="55">
        <v>109.85</v>
      </c>
      <c r="M641" s="57">
        <f t="shared" si="340"/>
        <v>130.6</v>
      </c>
      <c r="N641" s="57">
        <f t="shared" si="341"/>
        <v>169.68</v>
      </c>
      <c r="O641" s="57">
        <f t="shared" si="342"/>
        <v>704.33</v>
      </c>
      <c r="P641" s="93">
        <f t="shared" si="343"/>
        <v>5122.57</v>
      </c>
    </row>
    <row r="642" spans="1:16" s="5" customFormat="1" x14ac:dyDescent="0.2">
      <c r="A642" s="54">
        <v>26696</v>
      </c>
      <c r="B642" s="81"/>
      <c r="C642" s="81"/>
      <c r="D642" s="82"/>
      <c r="E642" s="82"/>
      <c r="F642" s="56">
        <f t="shared" si="334"/>
        <v>22.42</v>
      </c>
      <c r="G642" s="56">
        <f t="shared" si="335"/>
        <v>27.44</v>
      </c>
      <c r="H642" s="57">
        <f t="shared" si="336"/>
        <v>31.53</v>
      </c>
      <c r="I642" s="57">
        <f t="shared" si="337"/>
        <v>38.700000000000003</v>
      </c>
      <c r="J642" s="57">
        <f t="shared" si="338"/>
        <v>52.35</v>
      </c>
      <c r="K642" s="57">
        <f t="shared" si="339"/>
        <v>80.63</v>
      </c>
      <c r="L642" s="55">
        <v>110.46</v>
      </c>
      <c r="M642" s="57">
        <f t="shared" si="340"/>
        <v>131.33000000000001</v>
      </c>
      <c r="N642" s="57">
        <f t="shared" si="341"/>
        <v>170.62</v>
      </c>
      <c r="O642" s="57">
        <f t="shared" si="342"/>
        <v>708.24</v>
      </c>
      <c r="P642" s="93">
        <f t="shared" si="343"/>
        <v>5151.0200000000004</v>
      </c>
    </row>
    <row r="643" spans="1:16" s="5" customFormat="1" x14ac:dyDescent="0.2">
      <c r="A643" s="54">
        <v>26724</v>
      </c>
      <c r="B643" s="81"/>
      <c r="C643" s="81"/>
      <c r="D643" s="82"/>
      <c r="E643" s="82"/>
      <c r="F643" s="56">
        <f t="shared" si="334"/>
        <v>22.46</v>
      </c>
      <c r="G643" s="56">
        <f t="shared" si="335"/>
        <v>27.5</v>
      </c>
      <c r="H643" s="57">
        <f t="shared" si="336"/>
        <v>31.6</v>
      </c>
      <c r="I643" s="57">
        <f t="shared" si="337"/>
        <v>38.78</v>
      </c>
      <c r="J643" s="57">
        <f t="shared" si="338"/>
        <v>52.47</v>
      </c>
      <c r="K643" s="57">
        <f t="shared" si="339"/>
        <v>80.8</v>
      </c>
      <c r="L643" s="55">
        <v>110.7</v>
      </c>
      <c r="M643" s="57">
        <f t="shared" si="340"/>
        <v>131.61000000000001</v>
      </c>
      <c r="N643" s="57">
        <f t="shared" si="341"/>
        <v>170.99</v>
      </c>
      <c r="O643" s="57">
        <f t="shared" si="342"/>
        <v>709.78</v>
      </c>
      <c r="P643" s="93">
        <f t="shared" si="343"/>
        <v>5162.21</v>
      </c>
    </row>
    <row r="644" spans="1:16" s="5" customFormat="1" x14ac:dyDescent="0.2">
      <c r="A644" s="54">
        <v>26755</v>
      </c>
      <c r="B644" s="81"/>
      <c r="C644" s="81"/>
      <c r="D644" s="82"/>
      <c r="E644" s="82"/>
      <c r="F644" s="56">
        <f t="shared" si="334"/>
        <v>22.59</v>
      </c>
      <c r="G644" s="56">
        <f t="shared" si="335"/>
        <v>27.65</v>
      </c>
      <c r="H644" s="57">
        <f t="shared" si="336"/>
        <v>31.78</v>
      </c>
      <c r="I644" s="57">
        <f t="shared" si="337"/>
        <v>39</v>
      </c>
      <c r="J644" s="57">
        <f t="shared" si="338"/>
        <v>52.76</v>
      </c>
      <c r="K644" s="57">
        <f t="shared" si="339"/>
        <v>81.260000000000005</v>
      </c>
      <c r="L644" s="55">
        <v>111.33</v>
      </c>
      <c r="M644" s="57">
        <f t="shared" si="340"/>
        <v>132.36000000000001</v>
      </c>
      <c r="N644" s="57">
        <f t="shared" si="341"/>
        <v>171.96</v>
      </c>
      <c r="O644" s="57">
        <f t="shared" si="342"/>
        <v>713.82</v>
      </c>
      <c r="P644" s="93">
        <f t="shared" si="343"/>
        <v>5191.59</v>
      </c>
    </row>
    <row r="645" spans="1:16" s="5" customFormat="1" x14ac:dyDescent="0.2">
      <c r="A645" s="54">
        <v>26785</v>
      </c>
      <c r="B645" s="81"/>
      <c r="C645" s="81"/>
      <c r="D645" s="82"/>
      <c r="E645" s="82"/>
      <c r="F645" s="56">
        <f t="shared" si="334"/>
        <v>22.69</v>
      </c>
      <c r="G645" s="56">
        <f t="shared" si="335"/>
        <v>27.77</v>
      </c>
      <c r="H645" s="57">
        <f t="shared" si="336"/>
        <v>31.91</v>
      </c>
      <c r="I645" s="57">
        <f t="shared" si="337"/>
        <v>39.17</v>
      </c>
      <c r="J645" s="57">
        <f t="shared" si="338"/>
        <v>52.98</v>
      </c>
      <c r="K645" s="57">
        <f t="shared" si="339"/>
        <v>81.599999999999994</v>
      </c>
      <c r="L645" s="55">
        <v>111.79</v>
      </c>
      <c r="M645" s="57">
        <f t="shared" si="340"/>
        <v>132.91</v>
      </c>
      <c r="N645" s="57">
        <f t="shared" si="341"/>
        <v>172.67</v>
      </c>
      <c r="O645" s="57">
        <f t="shared" si="342"/>
        <v>716.77</v>
      </c>
      <c r="P645" s="93">
        <f t="shared" si="343"/>
        <v>5213.04</v>
      </c>
    </row>
    <row r="646" spans="1:16" s="5" customFormat="1" x14ac:dyDescent="0.2">
      <c r="A646" s="54">
        <v>26816</v>
      </c>
      <c r="B646" s="81"/>
      <c r="C646" s="81"/>
      <c r="D646" s="82"/>
      <c r="E646" s="82"/>
      <c r="F646" s="56">
        <f t="shared" si="334"/>
        <v>22.8</v>
      </c>
      <c r="G646" s="56">
        <f t="shared" si="335"/>
        <v>27.9</v>
      </c>
      <c r="H646" s="57">
        <f t="shared" ref="H646:H661" si="344">L646*0.28546</f>
        <v>32.07</v>
      </c>
      <c r="I646" s="57">
        <f t="shared" ref="I646:I661" si="345">L646*0.35035</f>
        <v>39.36</v>
      </c>
      <c r="J646" s="57">
        <f t="shared" ref="J646:J661" si="346">L646*0.47394</f>
        <v>53.24</v>
      </c>
      <c r="K646" s="57">
        <f t="shared" ref="K646:K661" si="347">L646*0.72993</f>
        <v>82</v>
      </c>
      <c r="L646" s="55">
        <v>112.34</v>
      </c>
      <c r="M646" s="57">
        <f t="shared" ref="M646:M661" si="348">L646*1.1889</f>
        <v>133.56</v>
      </c>
      <c r="N646" s="57">
        <f t="shared" ref="N646:N661" si="349">L646*1.54462</f>
        <v>173.52</v>
      </c>
      <c r="O646" s="57">
        <f t="shared" ref="O646:O661" si="350">L646*6.41172</f>
        <v>720.29</v>
      </c>
      <c r="P646" s="93">
        <f t="shared" ref="P646:P661" si="351">L646*46.63244</f>
        <v>5238.6899999999996</v>
      </c>
    </row>
    <row r="647" spans="1:16" s="5" customFormat="1" x14ac:dyDescent="0.2">
      <c r="A647" s="54">
        <v>26846</v>
      </c>
      <c r="B647" s="81"/>
      <c r="C647" s="81"/>
      <c r="D647" s="82"/>
      <c r="E647" s="82"/>
      <c r="F647" s="56">
        <f t="shared" si="334"/>
        <v>22.9</v>
      </c>
      <c r="G647" s="56">
        <f t="shared" si="335"/>
        <v>28.02</v>
      </c>
      <c r="H647" s="57">
        <f t="shared" si="344"/>
        <v>32.21</v>
      </c>
      <c r="I647" s="57">
        <f t="shared" si="345"/>
        <v>39.53</v>
      </c>
      <c r="J647" s="57">
        <f t="shared" si="346"/>
        <v>53.47</v>
      </c>
      <c r="K647" s="57">
        <f t="shared" si="347"/>
        <v>82.36</v>
      </c>
      <c r="L647" s="55">
        <v>112.83</v>
      </c>
      <c r="M647" s="57">
        <f t="shared" si="348"/>
        <v>134.13999999999999</v>
      </c>
      <c r="N647" s="57">
        <f t="shared" si="349"/>
        <v>174.28</v>
      </c>
      <c r="O647" s="57">
        <f t="shared" si="350"/>
        <v>723.43</v>
      </c>
      <c r="P647" s="93">
        <f t="shared" si="351"/>
        <v>5261.54</v>
      </c>
    </row>
    <row r="648" spans="1:16" s="5" customFormat="1" x14ac:dyDescent="0.2">
      <c r="A648" s="54">
        <v>26877</v>
      </c>
      <c r="B648" s="81"/>
      <c r="C648" s="81"/>
      <c r="D648" s="82"/>
      <c r="E648" s="82"/>
      <c r="F648" s="56">
        <f t="shared" si="334"/>
        <v>23</v>
      </c>
      <c r="G648" s="56">
        <f t="shared" si="335"/>
        <v>28.15</v>
      </c>
      <c r="H648" s="57">
        <f t="shared" si="344"/>
        <v>32.36</v>
      </c>
      <c r="I648" s="57">
        <f t="shared" si="345"/>
        <v>39.71</v>
      </c>
      <c r="J648" s="57">
        <f t="shared" si="346"/>
        <v>53.72</v>
      </c>
      <c r="K648" s="57">
        <f t="shared" si="347"/>
        <v>82.74</v>
      </c>
      <c r="L648" s="55">
        <v>113.35</v>
      </c>
      <c r="M648" s="57">
        <f t="shared" si="348"/>
        <v>134.76</v>
      </c>
      <c r="N648" s="57">
        <f t="shared" si="349"/>
        <v>175.08</v>
      </c>
      <c r="O648" s="57">
        <f t="shared" si="350"/>
        <v>726.77</v>
      </c>
      <c r="P648" s="93">
        <f t="shared" si="351"/>
        <v>5285.79</v>
      </c>
    </row>
    <row r="649" spans="1:16" s="5" customFormat="1" x14ac:dyDescent="0.2">
      <c r="A649" s="54">
        <v>26908</v>
      </c>
      <c r="B649" s="81"/>
      <c r="C649" s="81"/>
      <c r="D649" s="82"/>
      <c r="E649" s="82"/>
      <c r="F649" s="56">
        <f t="shared" si="334"/>
        <v>23.11</v>
      </c>
      <c r="G649" s="56">
        <f t="shared" si="335"/>
        <v>28.29</v>
      </c>
      <c r="H649" s="57">
        <f t="shared" si="344"/>
        <v>32.51</v>
      </c>
      <c r="I649" s="57">
        <f t="shared" si="345"/>
        <v>39.9</v>
      </c>
      <c r="J649" s="57">
        <f t="shared" si="346"/>
        <v>53.98</v>
      </c>
      <c r="K649" s="57">
        <f t="shared" si="347"/>
        <v>83.13</v>
      </c>
      <c r="L649" s="55">
        <v>113.89</v>
      </c>
      <c r="M649" s="57">
        <f t="shared" si="348"/>
        <v>135.4</v>
      </c>
      <c r="N649" s="57">
        <f t="shared" si="349"/>
        <v>175.92</v>
      </c>
      <c r="O649" s="57">
        <f t="shared" si="350"/>
        <v>730.23</v>
      </c>
      <c r="P649" s="93">
        <f t="shared" si="351"/>
        <v>5310.97</v>
      </c>
    </row>
    <row r="650" spans="1:16" s="5" customFormat="1" x14ac:dyDescent="0.2">
      <c r="A650" s="54">
        <v>26938</v>
      </c>
      <c r="B650" s="81"/>
      <c r="C650" s="81"/>
      <c r="D650" s="82"/>
      <c r="E650" s="82"/>
      <c r="F650" s="56">
        <f t="shared" si="334"/>
        <v>23.27</v>
      </c>
      <c r="G650" s="56">
        <f t="shared" si="335"/>
        <v>28.48</v>
      </c>
      <c r="H650" s="57">
        <f t="shared" si="344"/>
        <v>32.729999999999997</v>
      </c>
      <c r="I650" s="57">
        <f t="shared" si="345"/>
        <v>40.17</v>
      </c>
      <c r="J650" s="57">
        <f t="shared" si="346"/>
        <v>54.34</v>
      </c>
      <c r="K650" s="57">
        <f t="shared" si="347"/>
        <v>83.69</v>
      </c>
      <c r="L650" s="55">
        <v>114.66</v>
      </c>
      <c r="M650" s="57">
        <f t="shared" si="348"/>
        <v>136.32</v>
      </c>
      <c r="N650" s="57">
        <f t="shared" si="349"/>
        <v>177.11</v>
      </c>
      <c r="O650" s="57">
        <f t="shared" si="350"/>
        <v>735.17</v>
      </c>
      <c r="P650" s="93">
        <f t="shared" si="351"/>
        <v>5346.88</v>
      </c>
    </row>
    <row r="651" spans="1:16" s="5" customFormat="1" x14ac:dyDescent="0.2">
      <c r="A651" s="54">
        <v>26969</v>
      </c>
      <c r="B651" s="81"/>
      <c r="C651" s="81"/>
      <c r="D651" s="82"/>
      <c r="E651" s="82"/>
      <c r="F651" s="56">
        <f t="shared" si="334"/>
        <v>23.41</v>
      </c>
      <c r="G651" s="56">
        <f t="shared" si="335"/>
        <v>28.66</v>
      </c>
      <c r="H651" s="57">
        <f t="shared" si="344"/>
        <v>32.93</v>
      </c>
      <c r="I651" s="57">
        <f t="shared" si="345"/>
        <v>40.42</v>
      </c>
      <c r="J651" s="57">
        <f t="shared" si="346"/>
        <v>54.68</v>
      </c>
      <c r="K651" s="57">
        <f t="shared" si="347"/>
        <v>84.21</v>
      </c>
      <c r="L651" s="55">
        <v>115.37</v>
      </c>
      <c r="M651" s="57">
        <f t="shared" si="348"/>
        <v>137.16</v>
      </c>
      <c r="N651" s="57">
        <f t="shared" si="349"/>
        <v>178.2</v>
      </c>
      <c r="O651" s="57">
        <f t="shared" si="350"/>
        <v>739.72</v>
      </c>
      <c r="P651" s="93">
        <f t="shared" si="351"/>
        <v>5379.98</v>
      </c>
    </row>
    <row r="652" spans="1:16" s="5" customFormat="1" x14ac:dyDescent="0.2">
      <c r="A652" s="54">
        <v>26999</v>
      </c>
      <c r="B652" s="81"/>
      <c r="C652" s="81"/>
      <c r="D652" s="82"/>
      <c r="E652" s="82"/>
      <c r="F652" s="56">
        <f t="shared" si="334"/>
        <v>23.7</v>
      </c>
      <c r="G652" s="56">
        <f t="shared" si="335"/>
        <v>29.01</v>
      </c>
      <c r="H652" s="57">
        <f t="shared" si="344"/>
        <v>33.340000000000003</v>
      </c>
      <c r="I652" s="57">
        <f t="shared" si="345"/>
        <v>40.92</v>
      </c>
      <c r="J652" s="57">
        <f t="shared" si="346"/>
        <v>55.36</v>
      </c>
      <c r="K652" s="57">
        <f t="shared" si="347"/>
        <v>85.26</v>
      </c>
      <c r="L652" s="55">
        <v>116.81</v>
      </c>
      <c r="M652" s="57">
        <f t="shared" si="348"/>
        <v>138.88</v>
      </c>
      <c r="N652" s="57">
        <f t="shared" si="349"/>
        <v>180.43</v>
      </c>
      <c r="O652" s="57">
        <f t="shared" si="350"/>
        <v>748.95</v>
      </c>
      <c r="P652" s="93">
        <f t="shared" si="351"/>
        <v>5447.14</v>
      </c>
    </row>
    <row r="653" spans="1:16" s="5" customFormat="1" x14ac:dyDescent="0.2">
      <c r="A653" s="54">
        <v>27030</v>
      </c>
      <c r="B653" s="81"/>
      <c r="C653" s="81"/>
      <c r="D653" s="82"/>
      <c r="E653" s="82"/>
      <c r="F653" s="56">
        <f t="shared" si="334"/>
        <v>23.97</v>
      </c>
      <c r="G653" s="56">
        <f t="shared" si="335"/>
        <v>29.34</v>
      </c>
      <c r="H653" s="57">
        <f t="shared" si="344"/>
        <v>33.72</v>
      </c>
      <c r="I653" s="57">
        <f t="shared" si="345"/>
        <v>41.39</v>
      </c>
      <c r="J653" s="57">
        <f t="shared" si="346"/>
        <v>55.99</v>
      </c>
      <c r="K653" s="57">
        <f t="shared" si="347"/>
        <v>86.23</v>
      </c>
      <c r="L653" s="55">
        <v>118.13</v>
      </c>
      <c r="M653" s="57">
        <f t="shared" si="348"/>
        <v>140.44</v>
      </c>
      <c r="N653" s="57">
        <f t="shared" si="349"/>
        <v>182.47</v>
      </c>
      <c r="O653" s="57">
        <f t="shared" si="350"/>
        <v>757.42</v>
      </c>
      <c r="P653" s="93">
        <f t="shared" si="351"/>
        <v>5508.69</v>
      </c>
    </row>
    <row r="654" spans="1:16" s="5" customFormat="1" x14ac:dyDescent="0.2">
      <c r="A654" s="54">
        <v>27061</v>
      </c>
      <c r="B654" s="81"/>
      <c r="C654" s="81"/>
      <c r="D654" s="82"/>
      <c r="E654" s="82"/>
      <c r="F654" s="56">
        <f t="shared" si="334"/>
        <v>24.28</v>
      </c>
      <c r="G654" s="56">
        <f t="shared" si="335"/>
        <v>29.72</v>
      </c>
      <c r="H654" s="57">
        <f t="shared" si="344"/>
        <v>34.159999999999997</v>
      </c>
      <c r="I654" s="57">
        <f t="shared" si="345"/>
        <v>41.92</v>
      </c>
      <c r="J654" s="57">
        <f t="shared" si="346"/>
        <v>56.71</v>
      </c>
      <c r="K654" s="57">
        <f t="shared" si="347"/>
        <v>87.34</v>
      </c>
      <c r="L654" s="55">
        <v>119.66</v>
      </c>
      <c r="M654" s="57">
        <f t="shared" si="348"/>
        <v>142.26</v>
      </c>
      <c r="N654" s="57">
        <f t="shared" si="349"/>
        <v>184.83</v>
      </c>
      <c r="O654" s="57">
        <f t="shared" si="350"/>
        <v>767.23</v>
      </c>
      <c r="P654" s="93">
        <f t="shared" si="351"/>
        <v>5580.04</v>
      </c>
    </row>
    <row r="655" spans="1:16" s="5" customFormat="1" x14ac:dyDescent="0.2">
      <c r="A655" s="54">
        <v>27089</v>
      </c>
      <c r="B655" s="81"/>
      <c r="C655" s="81"/>
      <c r="D655" s="82"/>
      <c r="E655" s="82"/>
      <c r="F655" s="56">
        <f t="shared" si="334"/>
        <v>24.59</v>
      </c>
      <c r="G655" s="56">
        <f t="shared" si="335"/>
        <v>30.09</v>
      </c>
      <c r="H655" s="57">
        <f t="shared" si="344"/>
        <v>34.590000000000003</v>
      </c>
      <c r="I655" s="57">
        <f t="shared" si="345"/>
        <v>42.45</v>
      </c>
      <c r="J655" s="57">
        <f t="shared" si="346"/>
        <v>57.42</v>
      </c>
      <c r="K655" s="57">
        <f t="shared" si="347"/>
        <v>88.44</v>
      </c>
      <c r="L655" s="55">
        <v>121.16</v>
      </c>
      <c r="M655" s="57">
        <f t="shared" si="348"/>
        <v>144.05000000000001</v>
      </c>
      <c r="N655" s="57">
        <f t="shared" si="349"/>
        <v>187.15</v>
      </c>
      <c r="O655" s="57">
        <f t="shared" si="350"/>
        <v>776.84</v>
      </c>
      <c r="P655" s="93">
        <f t="shared" si="351"/>
        <v>5649.99</v>
      </c>
    </row>
    <row r="656" spans="1:16" s="5" customFormat="1" x14ac:dyDescent="0.2">
      <c r="A656" s="54">
        <v>27120</v>
      </c>
      <c r="B656" s="81"/>
      <c r="C656" s="81"/>
      <c r="D656" s="82"/>
      <c r="E656" s="82"/>
      <c r="F656" s="56">
        <f t="shared" si="334"/>
        <v>24.94</v>
      </c>
      <c r="G656" s="56">
        <f t="shared" si="335"/>
        <v>30.52</v>
      </c>
      <c r="H656" s="57">
        <f t="shared" si="344"/>
        <v>35.08</v>
      </c>
      <c r="I656" s="57">
        <f t="shared" si="345"/>
        <v>43.05</v>
      </c>
      <c r="J656" s="57">
        <f t="shared" si="346"/>
        <v>58.24</v>
      </c>
      <c r="K656" s="57">
        <f t="shared" si="347"/>
        <v>89.7</v>
      </c>
      <c r="L656" s="55">
        <v>122.89</v>
      </c>
      <c r="M656" s="57">
        <f t="shared" si="348"/>
        <v>146.1</v>
      </c>
      <c r="N656" s="57">
        <f t="shared" si="349"/>
        <v>189.82</v>
      </c>
      <c r="O656" s="57">
        <f t="shared" si="350"/>
        <v>787.94</v>
      </c>
      <c r="P656" s="93">
        <f t="shared" si="351"/>
        <v>5730.66</v>
      </c>
    </row>
    <row r="657" spans="1:16" s="5" customFormat="1" x14ac:dyDescent="0.2">
      <c r="A657" s="54">
        <v>27150</v>
      </c>
      <c r="B657" s="81"/>
      <c r="C657" s="81"/>
      <c r="D657" s="82"/>
      <c r="E657" s="82"/>
      <c r="F657" s="56">
        <f t="shared" si="334"/>
        <v>25.3</v>
      </c>
      <c r="G657" s="56">
        <f t="shared" si="335"/>
        <v>30.97</v>
      </c>
      <c r="H657" s="57">
        <f t="shared" si="344"/>
        <v>35.590000000000003</v>
      </c>
      <c r="I657" s="57">
        <f t="shared" si="345"/>
        <v>43.69</v>
      </c>
      <c r="J657" s="57">
        <f t="shared" si="346"/>
        <v>59.1</v>
      </c>
      <c r="K657" s="57">
        <f t="shared" si="347"/>
        <v>91.01</v>
      </c>
      <c r="L657" s="55">
        <v>124.69</v>
      </c>
      <c r="M657" s="57">
        <f t="shared" si="348"/>
        <v>148.24</v>
      </c>
      <c r="N657" s="57">
        <f t="shared" si="349"/>
        <v>192.6</v>
      </c>
      <c r="O657" s="57">
        <f t="shared" si="350"/>
        <v>799.48</v>
      </c>
      <c r="P657" s="93">
        <f t="shared" si="351"/>
        <v>5814.6</v>
      </c>
    </row>
    <row r="658" spans="1:16" s="5" customFormat="1" x14ac:dyDescent="0.2">
      <c r="A658" s="54">
        <v>27181</v>
      </c>
      <c r="B658" s="81"/>
      <c r="C658" s="81"/>
      <c r="D658" s="82"/>
      <c r="E658" s="82"/>
      <c r="F658" s="56">
        <f t="shared" si="334"/>
        <v>25.66</v>
      </c>
      <c r="G658" s="56">
        <f t="shared" si="335"/>
        <v>31.41</v>
      </c>
      <c r="H658" s="57">
        <f t="shared" si="344"/>
        <v>36.1</v>
      </c>
      <c r="I658" s="57">
        <f t="shared" si="345"/>
        <v>44.31</v>
      </c>
      <c r="J658" s="57">
        <f t="shared" si="346"/>
        <v>59.94</v>
      </c>
      <c r="K658" s="57">
        <f t="shared" si="347"/>
        <v>92.31</v>
      </c>
      <c r="L658" s="55">
        <v>126.47</v>
      </c>
      <c r="M658" s="57">
        <f t="shared" si="348"/>
        <v>150.36000000000001</v>
      </c>
      <c r="N658" s="57">
        <f t="shared" si="349"/>
        <v>195.35</v>
      </c>
      <c r="O658" s="57">
        <f t="shared" si="350"/>
        <v>810.89</v>
      </c>
      <c r="P658" s="93">
        <f t="shared" si="351"/>
        <v>5897.6</v>
      </c>
    </row>
    <row r="659" spans="1:16" s="5" customFormat="1" x14ac:dyDescent="0.2">
      <c r="A659" s="54">
        <v>27211</v>
      </c>
      <c r="B659" s="81"/>
      <c r="C659" s="81"/>
      <c r="D659" s="82"/>
      <c r="E659" s="82"/>
      <c r="F659" s="56">
        <f t="shared" si="334"/>
        <v>26.03</v>
      </c>
      <c r="G659" s="56">
        <f t="shared" si="335"/>
        <v>31.86</v>
      </c>
      <c r="H659" s="57">
        <f t="shared" si="344"/>
        <v>36.619999999999997</v>
      </c>
      <c r="I659" s="57">
        <f t="shared" si="345"/>
        <v>44.94</v>
      </c>
      <c r="J659" s="57">
        <f t="shared" si="346"/>
        <v>60.79</v>
      </c>
      <c r="K659" s="57">
        <f t="shared" si="347"/>
        <v>93.63</v>
      </c>
      <c r="L659" s="55">
        <v>128.27000000000001</v>
      </c>
      <c r="M659" s="57">
        <f t="shared" si="348"/>
        <v>152.5</v>
      </c>
      <c r="N659" s="57">
        <f t="shared" si="349"/>
        <v>198.13</v>
      </c>
      <c r="O659" s="57">
        <f t="shared" si="350"/>
        <v>822.43</v>
      </c>
      <c r="P659" s="93">
        <f t="shared" si="351"/>
        <v>5981.54</v>
      </c>
    </row>
    <row r="660" spans="1:16" s="5" customFormat="1" x14ac:dyDescent="0.2">
      <c r="A660" s="54">
        <v>27242</v>
      </c>
      <c r="B660" s="81"/>
      <c r="C660" s="81"/>
      <c r="D660" s="82"/>
      <c r="E660" s="82"/>
      <c r="F660" s="56">
        <f t="shared" si="334"/>
        <v>26.36</v>
      </c>
      <c r="G660" s="56">
        <f t="shared" si="335"/>
        <v>32.270000000000003</v>
      </c>
      <c r="H660" s="57">
        <f t="shared" si="344"/>
        <v>37.08</v>
      </c>
      <c r="I660" s="57">
        <f t="shared" si="345"/>
        <v>45.51</v>
      </c>
      <c r="J660" s="57">
        <f t="shared" si="346"/>
        <v>61.57</v>
      </c>
      <c r="K660" s="57">
        <f t="shared" si="347"/>
        <v>94.83</v>
      </c>
      <c r="L660" s="55">
        <v>129.91</v>
      </c>
      <c r="M660" s="57">
        <f t="shared" si="348"/>
        <v>154.44999999999999</v>
      </c>
      <c r="N660" s="57">
        <f t="shared" si="349"/>
        <v>200.66</v>
      </c>
      <c r="O660" s="57">
        <f t="shared" si="350"/>
        <v>832.95</v>
      </c>
      <c r="P660" s="93">
        <f t="shared" si="351"/>
        <v>6058.02</v>
      </c>
    </row>
    <row r="661" spans="1:16" s="5" customFormat="1" x14ac:dyDescent="0.2">
      <c r="A661" s="54">
        <v>27273</v>
      </c>
      <c r="B661" s="81"/>
      <c r="C661" s="81"/>
      <c r="D661" s="82"/>
      <c r="E661" s="82"/>
      <c r="F661" s="56">
        <f t="shared" si="334"/>
        <v>26.72</v>
      </c>
      <c r="G661" s="56">
        <f t="shared" si="335"/>
        <v>32.700000000000003</v>
      </c>
      <c r="H661" s="57">
        <f t="shared" si="344"/>
        <v>37.590000000000003</v>
      </c>
      <c r="I661" s="57">
        <f t="shared" si="345"/>
        <v>46.13</v>
      </c>
      <c r="J661" s="57">
        <f t="shared" si="346"/>
        <v>62.4</v>
      </c>
      <c r="K661" s="57">
        <f t="shared" si="347"/>
        <v>96.11</v>
      </c>
      <c r="L661" s="55">
        <v>131.66999999999999</v>
      </c>
      <c r="M661" s="57">
        <f t="shared" si="348"/>
        <v>156.54</v>
      </c>
      <c r="N661" s="57">
        <f t="shared" si="349"/>
        <v>203.38</v>
      </c>
      <c r="O661" s="57">
        <f t="shared" si="350"/>
        <v>844.23</v>
      </c>
      <c r="P661" s="93">
        <f t="shared" si="351"/>
        <v>6140.09</v>
      </c>
    </row>
    <row r="662" spans="1:16" s="5" customFormat="1" x14ac:dyDescent="0.2">
      <c r="A662" s="54">
        <v>27303</v>
      </c>
      <c r="B662" s="81"/>
      <c r="C662" s="81"/>
      <c r="D662" s="82"/>
      <c r="E662" s="82"/>
      <c r="F662" s="56">
        <f t="shared" si="334"/>
        <v>26.95</v>
      </c>
      <c r="G662" s="56">
        <f t="shared" si="335"/>
        <v>32.979999999999997</v>
      </c>
      <c r="H662" s="57">
        <f t="shared" ref="H662:H677" si="352">L662*0.28546</f>
        <v>37.909999999999997</v>
      </c>
      <c r="I662" s="57">
        <f t="shared" ref="I662:I677" si="353">L662*0.35035</f>
        <v>46.52</v>
      </c>
      <c r="J662" s="57">
        <f t="shared" ref="J662:J677" si="354">L662*0.47394</f>
        <v>62.93</v>
      </c>
      <c r="K662" s="57">
        <f t="shared" ref="K662:K677" si="355">L662*0.72993</f>
        <v>96.93</v>
      </c>
      <c r="L662" s="55">
        <v>132.79</v>
      </c>
      <c r="M662" s="57">
        <f t="shared" ref="M662:M677" si="356">L662*1.1889</f>
        <v>157.87</v>
      </c>
      <c r="N662" s="57">
        <f t="shared" ref="N662:N677" si="357">L662*1.54462</f>
        <v>205.11</v>
      </c>
      <c r="O662" s="57">
        <f t="shared" ref="O662:O677" si="358">L662*6.41172</f>
        <v>851.41</v>
      </c>
      <c r="P662" s="93">
        <f t="shared" ref="P662:P677" si="359">L662*46.63244</f>
        <v>6192.32</v>
      </c>
    </row>
    <row r="663" spans="1:16" s="5" customFormat="1" x14ac:dyDescent="0.2">
      <c r="A663" s="54">
        <v>27334</v>
      </c>
      <c r="B663" s="81"/>
      <c r="C663" s="81"/>
      <c r="D663" s="82"/>
      <c r="E663" s="82"/>
      <c r="F663" s="56">
        <f t="shared" si="334"/>
        <v>27.23</v>
      </c>
      <c r="G663" s="56">
        <f t="shared" si="335"/>
        <v>33.33</v>
      </c>
      <c r="H663" s="57">
        <f t="shared" si="352"/>
        <v>38.31</v>
      </c>
      <c r="I663" s="57">
        <f t="shared" si="353"/>
        <v>47.01</v>
      </c>
      <c r="J663" s="57">
        <f t="shared" si="354"/>
        <v>63.6</v>
      </c>
      <c r="K663" s="57">
        <f t="shared" si="355"/>
        <v>97.95</v>
      </c>
      <c r="L663" s="55">
        <v>134.19</v>
      </c>
      <c r="M663" s="57">
        <f t="shared" si="356"/>
        <v>159.54</v>
      </c>
      <c r="N663" s="57">
        <f t="shared" si="357"/>
        <v>207.27</v>
      </c>
      <c r="O663" s="57">
        <f t="shared" si="358"/>
        <v>860.39</v>
      </c>
      <c r="P663" s="93">
        <f t="shared" si="359"/>
        <v>6257.61</v>
      </c>
    </row>
    <row r="664" spans="1:16" s="5" customFormat="1" x14ac:dyDescent="0.2">
      <c r="A664" s="54">
        <v>27364</v>
      </c>
      <c r="B664" s="81"/>
      <c r="C664" s="81"/>
      <c r="D664" s="82"/>
      <c r="E664" s="82"/>
      <c r="F664" s="56">
        <f t="shared" si="334"/>
        <v>27.42</v>
      </c>
      <c r="G664" s="56">
        <f t="shared" si="335"/>
        <v>33.56</v>
      </c>
      <c r="H664" s="57">
        <f t="shared" si="352"/>
        <v>38.57</v>
      </c>
      <c r="I664" s="57">
        <f t="shared" si="353"/>
        <v>47.34</v>
      </c>
      <c r="J664" s="57">
        <f t="shared" si="354"/>
        <v>64.040000000000006</v>
      </c>
      <c r="K664" s="57">
        <f t="shared" si="355"/>
        <v>98.64</v>
      </c>
      <c r="L664" s="55">
        <v>135.13</v>
      </c>
      <c r="M664" s="57">
        <f t="shared" si="356"/>
        <v>160.66</v>
      </c>
      <c r="N664" s="57">
        <f t="shared" si="357"/>
        <v>208.72</v>
      </c>
      <c r="O664" s="57">
        <f t="shared" si="358"/>
        <v>866.42</v>
      </c>
      <c r="P664" s="93">
        <f t="shared" si="359"/>
        <v>6301.44</v>
      </c>
    </row>
    <row r="665" spans="1:16" s="5" customFormat="1" x14ac:dyDescent="0.2">
      <c r="A665" s="54">
        <v>27395</v>
      </c>
      <c r="B665" s="81"/>
      <c r="C665" s="81"/>
      <c r="D665" s="82"/>
      <c r="E665" s="82"/>
      <c r="F665" s="56">
        <f t="shared" si="334"/>
        <v>27.72</v>
      </c>
      <c r="G665" s="56">
        <f t="shared" si="335"/>
        <v>33.93</v>
      </c>
      <c r="H665" s="57">
        <f t="shared" si="352"/>
        <v>38.99</v>
      </c>
      <c r="I665" s="57">
        <f t="shared" si="353"/>
        <v>47.85</v>
      </c>
      <c r="J665" s="57">
        <f t="shared" si="354"/>
        <v>64.739999999999995</v>
      </c>
      <c r="K665" s="57">
        <f t="shared" si="355"/>
        <v>99.7</v>
      </c>
      <c r="L665" s="55">
        <v>136.59</v>
      </c>
      <c r="M665" s="57">
        <f t="shared" si="356"/>
        <v>162.38999999999999</v>
      </c>
      <c r="N665" s="57">
        <f t="shared" si="357"/>
        <v>210.98</v>
      </c>
      <c r="O665" s="57">
        <f t="shared" si="358"/>
        <v>875.78</v>
      </c>
      <c r="P665" s="93">
        <f t="shared" si="359"/>
        <v>6369.52</v>
      </c>
    </row>
    <row r="666" spans="1:16" s="5" customFormat="1" x14ac:dyDescent="0.2">
      <c r="A666" s="54">
        <v>27426</v>
      </c>
      <c r="B666" s="81"/>
      <c r="C666" s="81"/>
      <c r="D666" s="82"/>
      <c r="E666" s="82"/>
      <c r="F666" s="56">
        <f t="shared" si="334"/>
        <v>28.03</v>
      </c>
      <c r="G666" s="56">
        <f t="shared" si="335"/>
        <v>34.31</v>
      </c>
      <c r="H666" s="57">
        <f t="shared" si="352"/>
        <v>39.43</v>
      </c>
      <c r="I666" s="57">
        <f t="shared" si="353"/>
        <v>48.39</v>
      </c>
      <c r="J666" s="57">
        <f t="shared" si="354"/>
        <v>65.47</v>
      </c>
      <c r="K666" s="57">
        <f t="shared" si="355"/>
        <v>100.83</v>
      </c>
      <c r="L666" s="55">
        <v>138.13</v>
      </c>
      <c r="M666" s="57">
        <f t="shared" si="356"/>
        <v>164.22</v>
      </c>
      <c r="N666" s="57">
        <f t="shared" si="357"/>
        <v>213.36</v>
      </c>
      <c r="O666" s="57">
        <f t="shared" si="358"/>
        <v>885.65</v>
      </c>
      <c r="P666" s="93">
        <f t="shared" si="359"/>
        <v>6441.34</v>
      </c>
    </row>
    <row r="667" spans="1:16" s="5" customFormat="1" x14ac:dyDescent="0.2">
      <c r="A667" s="54">
        <v>27454</v>
      </c>
      <c r="B667" s="81"/>
      <c r="C667" s="81"/>
      <c r="D667" s="82"/>
      <c r="E667" s="82"/>
      <c r="F667" s="56">
        <f t="shared" si="334"/>
        <v>28.22</v>
      </c>
      <c r="G667" s="56">
        <f t="shared" si="335"/>
        <v>34.53</v>
      </c>
      <c r="H667" s="57">
        <f t="shared" si="352"/>
        <v>39.69</v>
      </c>
      <c r="I667" s="57">
        <f t="shared" si="353"/>
        <v>48.71</v>
      </c>
      <c r="J667" s="57">
        <f t="shared" si="354"/>
        <v>65.900000000000006</v>
      </c>
      <c r="K667" s="57">
        <f t="shared" si="355"/>
        <v>101.49</v>
      </c>
      <c r="L667" s="55">
        <v>139.04</v>
      </c>
      <c r="M667" s="57">
        <f t="shared" si="356"/>
        <v>165.3</v>
      </c>
      <c r="N667" s="57">
        <f t="shared" si="357"/>
        <v>214.76</v>
      </c>
      <c r="O667" s="57">
        <f t="shared" si="358"/>
        <v>891.49</v>
      </c>
      <c r="P667" s="93">
        <f t="shared" si="359"/>
        <v>6483.77</v>
      </c>
    </row>
    <row r="668" spans="1:16" s="5" customFormat="1" x14ac:dyDescent="0.2">
      <c r="A668" s="54">
        <v>27485</v>
      </c>
      <c r="B668" s="81"/>
      <c r="C668" s="81"/>
      <c r="D668" s="82"/>
      <c r="E668" s="82"/>
      <c r="F668" s="56">
        <f t="shared" si="334"/>
        <v>28.53</v>
      </c>
      <c r="G668" s="56">
        <f t="shared" si="335"/>
        <v>34.92</v>
      </c>
      <c r="H668" s="57">
        <f t="shared" si="352"/>
        <v>40.130000000000003</v>
      </c>
      <c r="I668" s="57">
        <f t="shared" si="353"/>
        <v>49.26</v>
      </c>
      <c r="J668" s="57">
        <f t="shared" si="354"/>
        <v>66.63</v>
      </c>
      <c r="K668" s="57">
        <f t="shared" si="355"/>
        <v>102.62</v>
      </c>
      <c r="L668" s="55">
        <v>140.59</v>
      </c>
      <c r="M668" s="57">
        <f t="shared" si="356"/>
        <v>167.15</v>
      </c>
      <c r="N668" s="57">
        <f t="shared" si="357"/>
        <v>217.16</v>
      </c>
      <c r="O668" s="57">
        <f t="shared" si="358"/>
        <v>901.42</v>
      </c>
      <c r="P668" s="93">
        <f t="shared" si="359"/>
        <v>6556.05</v>
      </c>
    </row>
    <row r="669" spans="1:16" s="5" customFormat="1" x14ac:dyDescent="0.2">
      <c r="A669" s="54">
        <v>27515</v>
      </c>
      <c r="B669" s="81"/>
      <c r="C669" s="81"/>
      <c r="D669" s="82"/>
      <c r="E669" s="82"/>
      <c r="F669" s="56">
        <f t="shared" si="334"/>
        <v>28.77</v>
      </c>
      <c r="G669" s="56">
        <f t="shared" si="335"/>
        <v>35.21</v>
      </c>
      <c r="H669" s="57">
        <f t="shared" si="352"/>
        <v>40.47</v>
      </c>
      <c r="I669" s="57">
        <f t="shared" si="353"/>
        <v>49.67</v>
      </c>
      <c r="J669" s="57">
        <f t="shared" si="354"/>
        <v>67.19</v>
      </c>
      <c r="K669" s="57">
        <f t="shared" si="355"/>
        <v>103.48</v>
      </c>
      <c r="L669" s="55">
        <v>141.77000000000001</v>
      </c>
      <c r="M669" s="57">
        <f t="shared" si="356"/>
        <v>168.55</v>
      </c>
      <c r="N669" s="57">
        <f t="shared" si="357"/>
        <v>218.98</v>
      </c>
      <c r="O669" s="57">
        <f t="shared" si="358"/>
        <v>908.99</v>
      </c>
      <c r="P669" s="93">
        <f t="shared" si="359"/>
        <v>6611.08</v>
      </c>
    </row>
    <row r="670" spans="1:16" s="5" customFormat="1" x14ac:dyDescent="0.2">
      <c r="A670" s="54">
        <v>27546</v>
      </c>
      <c r="B670" s="81"/>
      <c r="C670" s="81"/>
      <c r="D670" s="82"/>
      <c r="E670" s="82"/>
      <c r="F670" s="56">
        <f t="shared" si="334"/>
        <v>28.87</v>
      </c>
      <c r="G670" s="56">
        <f t="shared" si="335"/>
        <v>35.340000000000003</v>
      </c>
      <c r="H670" s="57">
        <f t="shared" si="352"/>
        <v>40.619999999999997</v>
      </c>
      <c r="I670" s="57">
        <f t="shared" si="353"/>
        <v>49.85</v>
      </c>
      <c r="J670" s="57">
        <f t="shared" si="354"/>
        <v>67.430000000000007</v>
      </c>
      <c r="K670" s="57">
        <f t="shared" si="355"/>
        <v>103.85</v>
      </c>
      <c r="L670" s="55">
        <v>142.28</v>
      </c>
      <c r="M670" s="57">
        <f t="shared" si="356"/>
        <v>169.16</v>
      </c>
      <c r="N670" s="57">
        <f t="shared" si="357"/>
        <v>219.77</v>
      </c>
      <c r="O670" s="57">
        <f t="shared" si="358"/>
        <v>912.26</v>
      </c>
      <c r="P670" s="93">
        <f t="shared" si="359"/>
        <v>6634.86</v>
      </c>
    </row>
    <row r="671" spans="1:16" s="5" customFormat="1" x14ac:dyDescent="0.2">
      <c r="A671" s="54">
        <v>27576</v>
      </c>
      <c r="B671" s="81"/>
      <c r="C671" s="81"/>
      <c r="D671" s="82"/>
      <c r="E671" s="82"/>
      <c r="F671" s="56">
        <f t="shared" si="334"/>
        <v>29.15</v>
      </c>
      <c r="G671" s="56">
        <f t="shared" si="335"/>
        <v>35.68</v>
      </c>
      <c r="H671" s="57">
        <f t="shared" si="352"/>
        <v>41.01</v>
      </c>
      <c r="I671" s="57">
        <f t="shared" si="353"/>
        <v>50.33</v>
      </c>
      <c r="J671" s="57">
        <f t="shared" si="354"/>
        <v>68.08</v>
      </c>
      <c r="K671" s="57">
        <f t="shared" si="355"/>
        <v>104.85</v>
      </c>
      <c r="L671" s="55">
        <v>143.65</v>
      </c>
      <c r="M671" s="57">
        <f t="shared" si="356"/>
        <v>170.79</v>
      </c>
      <c r="N671" s="57">
        <f t="shared" si="357"/>
        <v>221.88</v>
      </c>
      <c r="O671" s="57">
        <f t="shared" si="358"/>
        <v>921.04</v>
      </c>
      <c r="P671" s="93">
        <f t="shared" si="359"/>
        <v>6698.75</v>
      </c>
    </row>
    <row r="672" spans="1:16" s="5" customFormat="1" x14ac:dyDescent="0.2">
      <c r="A672" s="54">
        <v>27607</v>
      </c>
      <c r="B672" s="81"/>
      <c r="C672" s="81"/>
      <c r="D672" s="82"/>
      <c r="E672" s="82"/>
      <c r="F672" s="56">
        <f t="shared" si="334"/>
        <v>29.37</v>
      </c>
      <c r="G672" s="56">
        <f t="shared" si="335"/>
        <v>35.950000000000003</v>
      </c>
      <c r="H672" s="57">
        <f t="shared" si="352"/>
        <v>41.32</v>
      </c>
      <c r="I672" s="57">
        <f t="shared" si="353"/>
        <v>50.71</v>
      </c>
      <c r="J672" s="57">
        <f t="shared" si="354"/>
        <v>68.599999999999994</v>
      </c>
      <c r="K672" s="57">
        <f t="shared" si="355"/>
        <v>105.65</v>
      </c>
      <c r="L672" s="55">
        <v>144.74</v>
      </c>
      <c r="M672" s="57">
        <f t="shared" si="356"/>
        <v>172.08</v>
      </c>
      <c r="N672" s="57">
        <f t="shared" si="357"/>
        <v>223.57</v>
      </c>
      <c r="O672" s="57">
        <f t="shared" si="358"/>
        <v>928.03</v>
      </c>
      <c r="P672" s="93">
        <f t="shared" si="359"/>
        <v>6749.58</v>
      </c>
    </row>
    <row r="673" spans="1:16" s="5" customFormat="1" x14ac:dyDescent="0.2">
      <c r="A673" s="54">
        <v>27638</v>
      </c>
      <c r="B673" s="81"/>
      <c r="C673" s="81"/>
      <c r="D673" s="82"/>
      <c r="E673" s="82"/>
      <c r="F673" s="56">
        <f t="shared" si="334"/>
        <v>29.62</v>
      </c>
      <c r="G673" s="56">
        <f t="shared" si="335"/>
        <v>36.26</v>
      </c>
      <c r="H673" s="57">
        <f t="shared" si="352"/>
        <v>41.67</v>
      </c>
      <c r="I673" s="57">
        <f t="shared" si="353"/>
        <v>51.14</v>
      </c>
      <c r="J673" s="57">
        <f t="shared" si="354"/>
        <v>69.19</v>
      </c>
      <c r="K673" s="57">
        <f t="shared" si="355"/>
        <v>106.56</v>
      </c>
      <c r="L673" s="55">
        <v>145.97999999999999</v>
      </c>
      <c r="M673" s="57">
        <f t="shared" si="356"/>
        <v>173.56</v>
      </c>
      <c r="N673" s="57">
        <f t="shared" si="357"/>
        <v>225.48</v>
      </c>
      <c r="O673" s="57">
        <f t="shared" si="358"/>
        <v>935.98</v>
      </c>
      <c r="P673" s="93">
        <f t="shared" si="359"/>
        <v>6807.4</v>
      </c>
    </row>
    <row r="674" spans="1:16" s="5" customFormat="1" x14ac:dyDescent="0.2">
      <c r="A674" s="54">
        <v>27668</v>
      </c>
      <c r="B674" s="81"/>
      <c r="C674" s="81"/>
      <c r="D674" s="82"/>
      <c r="E674" s="82"/>
      <c r="F674" s="56">
        <f t="shared" si="334"/>
        <v>29.96</v>
      </c>
      <c r="G674" s="56">
        <f t="shared" si="335"/>
        <v>36.67</v>
      </c>
      <c r="H674" s="57">
        <f t="shared" si="352"/>
        <v>42.15</v>
      </c>
      <c r="I674" s="57">
        <f t="shared" si="353"/>
        <v>51.73</v>
      </c>
      <c r="J674" s="57">
        <f t="shared" si="354"/>
        <v>69.97</v>
      </c>
      <c r="K674" s="57">
        <f t="shared" si="355"/>
        <v>107.77</v>
      </c>
      <c r="L674" s="55">
        <v>147.63999999999999</v>
      </c>
      <c r="M674" s="57">
        <f t="shared" si="356"/>
        <v>175.53</v>
      </c>
      <c r="N674" s="57">
        <f t="shared" si="357"/>
        <v>228.05</v>
      </c>
      <c r="O674" s="57">
        <f t="shared" si="358"/>
        <v>946.63</v>
      </c>
      <c r="P674" s="93">
        <f t="shared" si="359"/>
        <v>6884.81</v>
      </c>
    </row>
    <row r="675" spans="1:16" s="5" customFormat="1" x14ac:dyDescent="0.2">
      <c r="A675" s="54">
        <v>27699</v>
      </c>
      <c r="B675" s="81"/>
      <c r="C675" s="81"/>
      <c r="D675" s="82"/>
      <c r="E675" s="82"/>
      <c r="F675" s="56">
        <f t="shared" si="334"/>
        <v>30.28</v>
      </c>
      <c r="G675" s="56">
        <f t="shared" si="335"/>
        <v>37.07</v>
      </c>
      <c r="H675" s="57">
        <f t="shared" si="352"/>
        <v>42.6</v>
      </c>
      <c r="I675" s="57">
        <f t="shared" si="353"/>
        <v>52.28</v>
      </c>
      <c r="J675" s="57">
        <f t="shared" si="354"/>
        <v>70.73</v>
      </c>
      <c r="K675" s="57">
        <f t="shared" si="355"/>
        <v>108.93</v>
      </c>
      <c r="L675" s="55">
        <v>149.22999999999999</v>
      </c>
      <c r="M675" s="57">
        <f t="shared" si="356"/>
        <v>177.42</v>
      </c>
      <c r="N675" s="57">
        <f t="shared" si="357"/>
        <v>230.5</v>
      </c>
      <c r="O675" s="57">
        <f t="shared" si="358"/>
        <v>956.82</v>
      </c>
      <c r="P675" s="93">
        <f t="shared" si="359"/>
        <v>6958.96</v>
      </c>
    </row>
    <row r="676" spans="1:16" s="5" customFormat="1" x14ac:dyDescent="0.2">
      <c r="A676" s="54">
        <v>27729</v>
      </c>
      <c r="B676" s="81"/>
      <c r="C676" s="81"/>
      <c r="D676" s="82"/>
      <c r="E676" s="82"/>
      <c r="F676" s="56">
        <f t="shared" si="334"/>
        <v>30.45</v>
      </c>
      <c r="G676" s="56">
        <f t="shared" si="335"/>
        <v>37.26</v>
      </c>
      <c r="H676" s="57">
        <f t="shared" si="352"/>
        <v>42.83</v>
      </c>
      <c r="I676" s="57">
        <f t="shared" si="353"/>
        <v>52.56</v>
      </c>
      <c r="J676" s="57">
        <f t="shared" si="354"/>
        <v>71.11</v>
      </c>
      <c r="K676" s="57">
        <f t="shared" si="355"/>
        <v>109.51</v>
      </c>
      <c r="L676" s="55">
        <v>150.03</v>
      </c>
      <c r="M676" s="57">
        <f t="shared" si="356"/>
        <v>178.37</v>
      </c>
      <c r="N676" s="57">
        <f t="shared" si="357"/>
        <v>231.74</v>
      </c>
      <c r="O676" s="57">
        <f t="shared" si="358"/>
        <v>961.95</v>
      </c>
      <c r="P676" s="93">
        <f t="shared" si="359"/>
        <v>6996.26</v>
      </c>
    </row>
    <row r="677" spans="1:16" s="5" customFormat="1" x14ac:dyDescent="0.2">
      <c r="A677" s="54">
        <v>27760</v>
      </c>
      <c r="B677" s="81"/>
      <c r="C677" s="81"/>
      <c r="D677" s="82"/>
      <c r="E677" s="82"/>
      <c r="F677" s="56">
        <f t="shared" si="334"/>
        <v>30.72</v>
      </c>
      <c r="G677" s="56">
        <f t="shared" si="335"/>
        <v>37.6</v>
      </c>
      <c r="H677" s="57">
        <f t="shared" si="352"/>
        <v>43.21</v>
      </c>
      <c r="I677" s="57">
        <f t="shared" si="353"/>
        <v>53.04</v>
      </c>
      <c r="J677" s="57">
        <f t="shared" si="354"/>
        <v>71.75</v>
      </c>
      <c r="K677" s="57">
        <f t="shared" si="355"/>
        <v>110.5</v>
      </c>
      <c r="L677" s="55">
        <v>151.38</v>
      </c>
      <c r="M677" s="57">
        <f t="shared" si="356"/>
        <v>179.98</v>
      </c>
      <c r="N677" s="57">
        <f t="shared" si="357"/>
        <v>233.82</v>
      </c>
      <c r="O677" s="57">
        <f t="shared" si="358"/>
        <v>970.61</v>
      </c>
      <c r="P677" s="93">
        <f t="shared" si="359"/>
        <v>7059.22</v>
      </c>
    </row>
    <row r="678" spans="1:16" s="5" customFormat="1" x14ac:dyDescent="0.2">
      <c r="A678" s="54">
        <v>27791</v>
      </c>
      <c r="B678" s="81"/>
      <c r="C678" s="81"/>
      <c r="D678" s="82"/>
      <c r="E678" s="82"/>
      <c r="F678" s="56">
        <f t="shared" si="334"/>
        <v>30.83</v>
      </c>
      <c r="G678" s="56">
        <f t="shared" si="335"/>
        <v>37.729999999999997</v>
      </c>
      <c r="H678" s="57">
        <f>L678*0.28546</f>
        <v>43.36</v>
      </c>
      <c r="I678" s="57">
        <f>L678*0.35035</f>
        <v>53.22</v>
      </c>
      <c r="J678" s="57">
        <f>L678*0.47394</f>
        <v>71.989999999999995</v>
      </c>
      <c r="K678" s="57">
        <f>L678*0.72993</f>
        <v>110.88</v>
      </c>
      <c r="L678" s="55">
        <v>151.9</v>
      </c>
      <c r="M678" s="57">
        <f>L678*1.1889</f>
        <v>180.59</v>
      </c>
      <c r="N678" s="57">
        <f>L678*1.54462</f>
        <v>234.63</v>
      </c>
      <c r="O678" s="57">
        <f>L678*6.41172</f>
        <v>973.94</v>
      </c>
      <c r="P678" s="93">
        <f>L678*46.63244</f>
        <v>7083.47</v>
      </c>
    </row>
    <row r="679" spans="1:16" s="5" customFormat="1" x14ac:dyDescent="0.2">
      <c r="A679" s="54">
        <v>27820</v>
      </c>
      <c r="B679" s="81"/>
      <c r="C679" s="81"/>
      <c r="D679" s="82"/>
      <c r="E679" s="82"/>
      <c r="F679" s="56">
        <f t="shared" si="334"/>
        <v>31.02</v>
      </c>
      <c r="G679" s="56">
        <f t="shared" si="335"/>
        <v>37.97</v>
      </c>
      <c r="H679" s="57">
        <f>L679*0.28546</f>
        <v>43.64</v>
      </c>
      <c r="I679" s="57">
        <f>L679*0.35035</f>
        <v>53.56</v>
      </c>
      <c r="J679" s="57">
        <f>L679*0.47394</f>
        <v>72.45</v>
      </c>
      <c r="K679" s="57">
        <f>L679*0.72993</f>
        <v>111.58</v>
      </c>
      <c r="L679" s="55">
        <v>152.87</v>
      </c>
      <c r="M679" s="57">
        <f>L679*1.1889</f>
        <v>181.75</v>
      </c>
      <c r="N679" s="57">
        <f>L679*1.54462</f>
        <v>236.13</v>
      </c>
      <c r="O679" s="57">
        <f>L679*6.41172</f>
        <v>980.16</v>
      </c>
      <c r="P679" s="93">
        <f>L679*46.63244</f>
        <v>7128.7</v>
      </c>
    </row>
    <row r="680" spans="1:16" s="5" customFormat="1" x14ac:dyDescent="0.2">
      <c r="A680" s="54">
        <v>27851</v>
      </c>
      <c r="B680" s="81"/>
      <c r="C680" s="81"/>
      <c r="D680" s="82"/>
      <c r="E680" s="82"/>
      <c r="F680" s="56">
        <f t="shared" si="334"/>
        <v>31.31</v>
      </c>
      <c r="G680" s="56">
        <f t="shared" si="335"/>
        <v>38.32</v>
      </c>
      <c r="H680" s="57">
        <f>L680*0.28546</f>
        <v>44.04</v>
      </c>
      <c r="I680" s="57">
        <f>L680*0.35035</f>
        <v>54.05</v>
      </c>
      <c r="J680" s="57">
        <f>L680*0.47394</f>
        <v>73.11</v>
      </c>
      <c r="K680" s="57">
        <f>L680*0.72993</f>
        <v>112.61</v>
      </c>
      <c r="L680" s="55">
        <v>154.27000000000001</v>
      </c>
      <c r="M680" s="57">
        <f>L680*1.1889</f>
        <v>183.41</v>
      </c>
      <c r="N680" s="57">
        <f>L680*1.54462</f>
        <v>238.29</v>
      </c>
      <c r="O680" s="57">
        <f>L680*6.41172</f>
        <v>989.14</v>
      </c>
      <c r="P680" s="93">
        <f>L680*46.63244</f>
        <v>7193.99</v>
      </c>
    </row>
    <row r="681" spans="1:16" s="5" customFormat="1" x14ac:dyDescent="0.2">
      <c r="A681" s="54">
        <v>27881</v>
      </c>
      <c r="B681" s="81"/>
      <c r="C681" s="81"/>
      <c r="D681" s="82"/>
      <c r="E681" s="82"/>
      <c r="F681" s="56">
        <f t="shared" si="334"/>
        <v>31.54</v>
      </c>
      <c r="G681" s="56">
        <f t="shared" si="335"/>
        <v>38.6</v>
      </c>
      <c r="H681" s="57">
        <f>L681*0.28546</f>
        <v>44.36</v>
      </c>
      <c r="I681" s="57">
        <f>L681*0.35035</f>
        <v>54.44</v>
      </c>
      <c r="J681" s="57">
        <f>L681*0.47394</f>
        <v>73.650000000000006</v>
      </c>
      <c r="K681" s="57">
        <f>L681*0.72993</f>
        <v>113.43</v>
      </c>
      <c r="L681" s="55">
        <v>155.4</v>
      </c>
      <c r="M681" s="57">
        <f>L681*1.1889</f>
        <v>184.76</v>
      </c>
      <c r="N681" s="57">
        <f>L681*1.54462</f>
        <v>240.03</v>
      </c>
      <c r="O681" s="57">
        <f>L681*6.41172</f>
        <v>996.38</v>
      </c>
      <c r="P681" s="93">
        <f>L681*46.63244</f>
        <v>7246.68</v>
      </c>
    </row>
    <row r="682" spans="1:16" s="5" customFormat="1" x14ac:dyDescent="0.2">
      <c r="A682" s="54">
        <v>27912</v>
      </c>
      <c r="B682" s="81"/>
      <c r="C682" s="81"/>
      <c r="D682" s="82"/>
      <c r="E682" s="82"/>
      <c r="F682" s="56">
        <f>K682*0.278</f>
        <v>31.58</v>
      </c>
      <c r="G682" s="56">
        <f>K682*0.3403</f>
        <v>38.659999999999997</v>
      </c>
      <c r="H682" s="57">
        <f>K682*0.3911</f>
        <v>44.43</v>
      </c>
      <c r="I682" s="57">
        <f>K682*0.48</f>
        <v>54.53</v>
      </c>
      <c r="J682" s="57">
        <f>K682*0.6493</f>
        <v>73.77</v>
      </c>
      <c r="K682" s="55">
        <v>113.61</v>
      </c>
      <c r="L682" s="57">
        <f>K682*1.37</f>
        <v>155.65</v>
      </c>
      <c r="M682" s="57">
        <f>K682*1.6288</f>
        <v>185.05</v>
      </c>
      <c r="N682" s="57">
        <f>K682*2.1161</f>
        <v>240.41</v>
      </c>
      <c r="O682" s="57">
        <f>K682*8.7839</f>
        <v>997.94</v>
      </c>
      <c r="P682" s="93">
        <f>K682*63.8853</f>
        <v>7258.01</v>
      </c>
    </row>
    <row r="683" spans="1:16" s="5" customFormat="1" x14ac:dyDescent="0.2">
      <c r="A683" s="54">
        <v>27942</v>
      </c>
      <c r="B683" s="81"/>
      <c r="C683" s="81"/>
      <c r="D683" s="82"/>
      <c r="E683" s="82"/>
      <c r="F683" s="56">
        <f t="shared" ref="F683:F746" si="360">K683*0.278</f>
        <v>31.84</v>
      </c>
      <c r="G683" s="56">
        <f t="shared" ref="G683:G746" si="361">K683*0.3403</f>
        <v>38.97</v>
      </c>
      <c r="H683" s="57">
        <f t="shared" ref="H683:H698" si="362">K683*0.3911</f>
        <v>44.79</v>
      </c>
      <c r="I683" s="57">
        <f t="shared" ref="I683:I698" si="363">K683*0.48</f>
        <v>54.97</v>
      </c>
      <c r="J683" s="57">
        <f t="shared" ref="J683:J698" si="364">K683*0.6493</f>
        <v>74.36</v>
      </c>
      <c r="K683" s="55">
        <v>114.53</v>
      </c>
      <c r="L683" s="57">
        <f t="shared" ref="L683:L698" si="365">K683*1.37</f>
        <v>156.91</v>
      </c>
      <c r="M683" s="57">
        <f t="shared" ref="M683:M698" si="366">K683*1.6288</f>
        <v>186.55</v>
      </c>
      <c r="N683" s="57">
        <f t="shared" ref="N683:N698" si="367">K683*2.1161</f>
        <v>242.36</v>
      </c>
      <c r="O683" s="57">
        <f t="shared" ref="O683:O698" si="368">K683*8.7839</f>
        <v>1006.02</v>
      </c>
      <c r="P683" s="93">
        <f t="shared" ref="P683:P698" si="369">K683*63.8853</f>
        <v>7316.78</v>
      </c>
    </row>
    <row r="684" spans="1:16" s="5" customFormat="1" x14ac:dyDescent="0.2">
      <c r="A684" s="54">
        <v>27973</v>
      </c>
      <c r="B684" s="81"/>
      <c r="C684" s="81"/>
      <c r="D684" s="82"/>
      <c r="E684" s="82"/>
      <c r="F684" s="56">
        <f t="shared" si="360"/>
        <v>31.96</v>
      </c>
      <c r="G684" s="56">
        <f t="shared" si="361"/>
        <v>39.119999999999997</v>
      </c>
      <c r="H684" s="57">
        <f t="shared" si="362"/>
        <v>44.96</v>
      </c>
      <c r="I684" s="57">
        <f t="shared" si="363"/>
        <v>55.19</v>
      </c>
      <c r="J684" s="57">
        <f t="shared" si="364"/>
        <v>74.650000000000006</v>
      </c>
      <c r="K684" s="55">
        <v>114.97</v>
      </c>
      <c r="L684" s="57">
        <f t="shared" si="365"/>
        <v>157.51</v>
      </c>
      <c r="M684" s="57">
        <f t="shared" si="366"/>
        <v>187.26</v>
      </c>
      <c r="N684" s="57">
        <f t="shared" si="367"/>
        <v>243.29</v>
      </c>
      <c r="O684" s="57">
        <f t="shared" si="368"/>
        <v>1009.88</v>
      </c>
      <c r="P684" s="93">
        <f t="shared" si="369"/>
        <v>7344.89</v>
      </c>
    </row>
    <row r="685" spans="1:16" s="5" customFormat="1" x14ac:dyDescent="0.2">
      <c r="A685" s="54">
        <v>28004</v>
      </c>
      <c r="B685" s="81"/>
      <c r="C685" s="81"/>
      <c r="D685" s="82"/>
      <c r="E685" s="82"/>
      <c r="F685" s="56">
        <f t="shared" si="360"/>
        <v>32.380000000000003</v>
      </c>
      <c r="G685" s="56">
        <f t="shared" si="361"/>
        <v>39.630000000000003</v>
      </c>
      <c r="H685" s="57">
        <f t="shared" si="362"/>
        <v>45.55</v>
      </c>
      <c r="I685" s="57">
        <f t="shared" si="363"/>
        <v>55.9</v>
      </c>
      <c r="J685" s="57">
        <f t="shared" si="364"/>
        <v>75.62</v>
      </c>
      <c r="K685" s="55">
        <v>116.46</v>
      </c>
      <c r="L685" s="57">
        <f t="shared" si="365"/>
        <v>159.55000000000001</v>
      </c>
      <c r="M685" s="57">
        <f t="shared" si="366"/>
        <v>189.69</v>
      </c>
      <c r="N685" s="57">
        <f t="shared" si="367"/>
        <v>246.44</v>
      </c>
      <c r="O685" s="57">
        <f t="shared" si="368"/>
        <v>1022.97</v>
      </c>
      <c r="P685" s="93">
        <f t="shared" si="369"/>
        <v>7440.08</v>
      </c>
    </row>
    <row r="686" spans="1:16" s="5" customFormat="1" x14ac:dyDescent="0.2">
      <c r="A686" s="54">
        <v>28034</v>
      </c>
      <c r="B686" s="81"/>
      <c r="C686" s="81"/>
      <c r="D686" s="82"/>
      <c r="E686" s="82"/>
      <c r="F686" s="56">
        <f t="shared" si="360"/>
        <v>32.450000000000003</v>
      </c>
      <c r="G686" s="56">
        <f t="shared" si="361"/>
        <v>39.72</v>
      </c>
      <c r="H686" s="57">
        <f t="shared" si="362"/>
        <v>45.65</v>
      </c>
      <c r="I686" s="57">
        <f t="shared" si="363"/>
        <v>56.03</v>
      </c>
      <c r="J686" s="57">
        <f t="shared" si="364"/>
        <v>75.790000000000006</v>
      </c>
      <c r="K686" s="55">
        <v>116.72</v>
      </c>
      <c r="L686" s="57">
        <f t="shared" si="365"/>
        <v>159.91</v>
      </c>
      <c r="M686" s="57">
        <f t="shared" si="366"/>
        <v>190.11</v>
      </c>
      <c r="N686" s="57">
        <f t="shared" si="367"/>
        <v>246.99</v>
      </c>
      <c r="O686" s="57">
        <f t="shared" si="368"/>
        <v>1025.26</v>
      </c>
      <c r="P686" s="93">
        <f t="shared" si="369"/>
        <v>7456.69</v>
      </c>
    </row>
    <row r="687" spans="1:16" s="5" customFormat="1" x14ac:dyDescent="0.2">
      <c r="A687" s="54">
        <v>28065</v>
      </c>
      <c r="B687" s="81"/>
      <c r="C687" s="81"/>
      <c r="D687" s="82"/>
      <c r="E687" s="82"/>
      <c r="F687" s="56">
        <f t="shared" si="360"/>
        <v>32.57</v>
      </c>
      <c r="G687" s="56">
        <f t="shared" si="361"/>
        <v>39.869999999999997</v>
      </c>
      <c r="H687" s="57">
        <f t="shared" si="362"/>
        <v>45.82</v>
      </c>
      <c r="I687" s="57">
        <f t="shared" si="363"/>
        <v>56.24</v>
      </c>
      <c r="J687" s="57">
        <f t="shared" si="364"/>
        <v>76.069999999999993</v>
      </c>
      <c r="K687" s="55">
        <v>117.16</v>
      </c>
      <c r="L687" s="57">
        <f t="shared" si="365"/>
        <v>160.51</v>
      </c>
      <c r="M687" s="57">
        <f t="shared" si="366"/>
        <v>190.83</v>
      </c>
      <c r="N687" s="57">
        <f t="shared" si="367"/>
        <v>247.92</v>
      </c>
      <c r="O687" s="57">
        <f t="shared" si="368"/>
        <v>1029.1199999999999</v>
      </c>
      <c r="P687" s="93">
        <f t="shared" si="369"/>
        <v>7484.8</v>
      </c>
    </row>
    <row r="688" spans="1:16" s="5" customFormat="1" x14ac:dyDescent="0.2">
      <c r="A688" s="54">
        <v>28095</v>
      </c>
      <c r="B688" s="81"/>
      <c r="C688" s="81"/>
      <c r="D688" s="82"/>
      <c r="E688" s="82"/>
      <c r="F688" s="56">
        <f t="shared" si="360"/>
        <v>32.75</v>
      </c>
      <c r="G688" s="56">
        <f t="shared" si="361"/>
        <v>40.090000000000003</v>
      </c>
      <c r="H688" s="57">
        <f t="shared" si="362"/>
        <v>46.07</v>
      </c>
      <c r="I688" s="57">
        <f t="shared" si="363"/>
        <v>56.54</v>
      </c>
      <c r="J688" s="57">
        <f t="shared" si="364"/>
        <v>76.489999999999995</v>
      </c>
      <c r="K688" s="55">
        <v>117.8</v>
      </c>
      <c r="L688" s="57">
        <f t="shared" si="365"/>
        <v>161.38999999999999</v>
      </c>
      <c r="M688" s="57">
        <f t="shared" si="366"/>
        <v>191.87</v>
      </c>
      <c r="N688" s="57">
        <f t="shared" si="367"/>
        <v>249.28</v>
      </c>
      <c r="O688" s="57">
        <f t="shared" si="368"/>
        <v>1034.74</v>
      </c>
      <c r="P688" s="93">
        <f t="shared" si="369"/>
        <v>7525.69</v>
      </c>
    </row>
    <row r="689" spans="1:16" s="5" customFormat="1" x14ac:dyDescent="0.2">
      <c r="A689" s="54">
        <v>28126</v>
      </c>
      <c r="B689" s="81"/>
      <c r="C689" s="81"/>
      <c r="D689" s="82"/>
      <c r="E689" s="82"/>
      <c r="F689" s="56">
        <f t="shared" si="360"/>
        <v>33.08</v>
      </c>
      <c r="G689" s="56">
        <f t="shared" si="361"/>
        <v>40.5</v>
      </c>
      <c r="H689" s="57">
        <f t="shared" si="362"/>
        <v>46.54</v>
      </c>
      <c r="I689" s="57">
        <f t="shared" si="363"/>
        <v>57.12</v>
      </c>
      <c r="J689" s="57">
        <f t="shared" si="364"/>
        <v>77.27</v>
      </c>
      <c r="K689" s="55">
        <v>119.01</v>
      </c>
      <c r="L689" s="57">
        <f t="shared" si="365"/>
        <v>163.04</v>
      </c>
      <c r="M689" s="57">
        <f t="shared" si="366"/>
        <v>193.84</v>
      </c>
      <c r="N689" s="57">
        <f t="shared" si="367"/>
        <v>251.84</v>
      </c>
      <c r="O689" s="57">
        <f t="shared" si="368"/>
        <v>1045.3699999999999</v>
      </c>
      <c r="P689" s="93">
        <f t="shared" si="369"/>
        <v>7602.99</v>
      </c>
    </row>
    <row r="690" spans="1:16" s="5" customFormat="1" x14ac:dyDescent="0.2">
      <c r="A690" s="54">
        <v>28157</v>
      </c>
      <c r="B690" s="81"/>
      <c r="C690" s="81"/>
      <c r="D690" s="82"/>
      <c r="E690" s="82"/>
      <c r="F690" s="56">
        <f t="shared" si="360"/>
        <v>33.33</v>
      </c>
      <c r="G690" s="56">
        <f t="shared" si="361"/>
        <v>40.81</v>
      </c>
      <c r="H690" s="57">
        <f t="shared" si="362"/>
        <v>46.9</v>
      </c>
      <c r="I690" s="57">
        <f t="shared" si="363"/>
        <v>57.56</v>
      </c>
      <c r="J690" s="57">
        <f t="shared" si="364"/>
        <v>77.86</v>
      </c>
      <c r="K690" s="55">
        <v>119.91</v>
      </c>
      <c r="L690" s="57">
        <f t="shared" si="365"/>
        <v>164.28</v>
      </c>
      <c r="M690" s="57">
        <f t="shared" si="366"/>
        <v>195.31</v>
      </c>
      <c r="N690" s="57">
        <f t="shared" si="367"/>
        <v>253.74</v>
      </c>
      <c r="O690" s="57">
        <f t="shared" si="368"/>
        <v>1053.28</v>
      </c>
      <c r="P690" s="93">
        <f t="shared" si="369"/>
        <v>7660.49</v>
      </c>
    </row>
    <row r="691" spans="1:16" s="5" customFormat="1" x14ac:dyDescent="0.2">
      <c r="A691" s="54">
        <v>28185</v>
      </c>
      <c r="B691" s="81"/>
      <c r="C691" s="81"/>
      <c r="D691" s="82"/>
      <c r="E691" s="82"/>
      <c r="F691" s="56">
        <f t="shared" si="360"/>
        <v>33.299999999999997</v>
      </c>
      <c r="G691" s="56">
        <f t="shared" si="361"/>
        <v>40.770000000000003</v>
      </c>
      <c r="H691" s="57">
        <f t="shared" si="362"/>
        <v>46.85</v>
      </c>
      <c r="I691" s="57">
        <f t="shared" si="363"/>
        <v>57.5</v>
      </c>
      <c r="J691" s="57">
        <f t="shared" si="364"/>
        <v>77.790000000000006</v>
      </c>
      <c r="K691" s="55">
        <v>119.8</v>
      </c>
      <c r="L691" s="57">
        <f t="shared" si="365"/>
        <v>164.13</v>
      </c>
      <c r="M691" s="57">
        <f t="shared" si="366"/>
        <v>195.13</v>
      </c>
      <c r="N691" s="57">
        <f t="shared" si="367"/>
        <v>253.51</v>
      </c>
      <c r="O691" s="57">
        <f t="shared" si="368"/>
        <v>1052.31</v>
      </c>
      <c r="P691" s="93">
        <f t="shared" si="369"/>
        <v>7653.46</v>
      </c>
    </row>
    <row r="692" spans="1:16" s="5" customFormat="1" x14ac:dyDescent="0.2">
      <c r="A692" s="54">
        <v>28216</v>
      </c>
      <c r="B692" s="81"/>
      <c r="C692" s="81"/>
      <c r="D692" s="82"/>
      <c r="E692" s="82"/>
      <c r="F692" s="56">
        <f t="shared" si="360"/>
        <v>33.49</v>
      </c>
      <c r="G692" s="56">
        <f t="shared" si="361"/>
        <v>40.99</v>
      </c>
      <c r="H692" s="57">
        <f t="shared" si="362"/>
        <v>47.11</v>
      </c>
      <c r="I692" s="57">
        <f t="shared" si="363"/>
        <v>57.82</v>
      </c>
      <c r="J692" s="57">
        <f t="shared" si="364"/>
        <v>78.209999999999994</v>
      </c>
      <c r="K692" s="55">
        <v>120.45</v>
      </c>
      <c r="L692" s="57">
        <f t="shared" si="365"/>
        <v>165.02</v>
      </c>
      <c r="M692" s="57">
        <f t="shared" si="366"/>
        <v>196.19</v>
      </c>
      <c r="N692" s="57">
        <f t="shared" si="367"/>
        <v>254.88</v>
      </c>
      <c r="O692" s="57">
        <f t="shared" si="368"/>
        <v>1058.02</v>
      </c>
      <c r="P692" s="93">
        <f t="shared" si="369"/>
        <v>7694.98</v>
      </c>
    </row>
    <row r="693" spans="1:16" s="5" customFormat="1" x14ac:dyDescent="0.2">
      <c r="A693" s="54">
        <v>28246</v>
      </c>
      <c r="B693" s="81"/>
      <c r="C693" s="81"/>
      <c r="D693" s="82"/>
      <c r="E693" s="82"/>
      <c r="F693" s="56">
        <f t="shared" si="360"/>
        <v>33.82</v>
      </c>
      <c r="G693" s="56">
        <f t="shared" si="361"/>
        <v>41.4</v>
      </c>
      <c r="H693" s="57">
        <f t="shared" si="362"/>
        <v>47.58</v>
      </c>
      <c r="I693" s="57">
        <f t="shared" si="363"/>
        <v>58.4</v>
      </c>
      <c r="J693" s="57">
        <f t="shared" si="364"/>
        <v>78.989999999999995</v>
      </c>
      <c r="K693" s="55">
        <v>121.66</v>
      </c>
      <c r="L693" s="57">
        <f t="shared" si="365"/>
        <v>166.67</v>
      </c>
      <c r="M693" s="57">
        <f t="shared" si="366"/>
        <v>198.16</v>
      </c>
      <c r="N693" s="57">
        <f t="shared" si="367"/>
        <v>257.44</v>
      </c>
      <c r="O693" s="57">
        <f t="shared" si="368"/>
        <v>1068.6500000000001</v>
      </c>
      <c r="P693" s="93">
        <f t="shared" si="369"/>
        <v>7772.29</v>
      </c>
    </row>
    <row r="694" spans="1:16" s="5" customFormat="1" x14ac:dyDescent="0.2">
      <c r="A694" s="54">
        <v>28277</v>
      </c>
      <c r="B694" s="81"/>
      <c r="C694" s="81"/>
      <c r="D694" s="82"/>
      <c r="E694" s="82"/>
      <c r="F694" s="56">
        <f t="shared" si="360"/>
        <v>34.03</v>
      </c>
      <c r="G694" s="56">
        <f t="shared" si="361"/>
        <v>41.66</v>
      </c>
      <c r="H694" s="57">
        <f t="shared" si="362"/>
        <v>47.88</v>
      </c>
      <c r="I694" s="57">
        <f t="shared" si="363"/>
        <v>58.76</v>
      </c>
      <c r="J694" s="57">
        <f t="shared" si="364"/>
        <v>79.489999999999995</v>
      </c>
      <c r="K694" s="55">
        <v>122.42</v>
      </c>
      <c r="L694" s="57">
        <f t="shared" si="365"/>
        <v>167.72</v>
      </c>
      <c r="M694" s="57">
        <f t="shared" si="366"/>
        <v>199.4</v>
      </c>
      <c r="N694" s="57">
        <f t="shared" si="367"/>
        <v>259.05</v>
      </c>
      <c r="O694" s="57">
        <f t="shared" si="368"/>
        <v>1075.33</v>
      </c>
      <c r="P694" s="93">
        <f t="shared" si="369"/>
        <v>7820.84</v>
      </c>
    </row>
    <row r="695" spans="1:16" s="5" customFormat="1" x14ac:dyDescent="0.2">
      <c r="A695" s="54">
        <v>28307</v>
      </c>
      <c r="B695" s="81"/>
      <c r="C695" s="81"/>
      <c r="D695" s="82"/>
      <c r="E695" s="82"/>
      <c r="F695" s="56">
        <f t="shared" si="360"/>
        <v>34.14</v>
      </c>
      <c r="G695" s="56">
        <f t="shared" si="361"/>
        <v>41.79</v>
      </c>
      <c r="H695" s="57">
        <f t="shared" si="362"/>
        <v>48.02</v>
      </c>
      <c r="I695" s="57">
        <f t="shared" si="363"/>
        <v>58.94</v>
      </c>
      <c r="J695" s="57">
        <f t="shared" si="364"/>
        <v>79.73</v>
      </c>
      <c r="K695" s="55">
        <v>122.79</v>
      </c>
      <c r="L695" s="57">
        <f t="shared" si="365"/>
        <v>168.22</v>
      </c>
      <c r="M695" s="57">
        <f t="shared" si="366"/>
        <v>200</v>
      </c>
      <c r="N695" s="57">
        <f t="shared" si="367"/>
        <v>259.83999999999997</v>
      </c>
      <c r="O695" s="57">
        <f t="shared" si="368"/>
        <v>1078.58</v>
      </c>
      <c r="P695" s="93">
        <f t="shared" si="369"/>
        <v>7844.48</v>
      </c>
    </row>
    <row r="696" spans="1:16" s="5" customFormat="1" x14ac:dyDescent="0.2">
      <c r="A696" s="54">
        <v>28338</v>
      </c>
      <c r="B696" s="81"/>
      <c r="C696" s="81"/>
      <c r="D696" s="82"/>
      <c r="E696" s="82"/>
      <c r="F696" s="56">
        <f t="shared" si="360"/>
        <v>34.24</v>
      </c>
      <c r="G696" s="56">
        <f t="shared" si="361"/>
        <v>41.92</v>
      </c>
      <c r="H696" s="57">
        <f t="shared" si="362"/>
        <v>48.18</v>
      </c>
      <c r="I696" s="57">
        <f t="shared" si="363"/>
        <v>59.13</v>
      </c>
      <c r="J696" s="57">
        <f t="shared" si="364"/>
        <v>79.98</v>
      </c>
      <c r="K696" s="55">
        <v>123.18</v>
      </c>
      <c r="L696" s="57">
        <f t="shared" si="365"/>
        <v>168.76</v>
      </c>
      <c r="M696" s="57">
        <f t="shared" si="366"/>
        <v>200.64</v>
      </c>
      <c r="N696" s="57">
        <f t="shared" si="367"/>
        <v>260.66000000000003</v>
      </c>
      <c r="O696" s="57">
        <f t="shared" si="368"/>
        <v>1082</v>
      </c>
      <c r="P696" s="93">
        <f t="shared" si="369"/>
        <v>7869.39</v>
      </c>
    </row>
    <row r="697" spans="1:16" s="5" customFormat="1" x14ac:dyDescent="0.2">
      <c r="A697" s="54">
        <v>28369</v>
      </c>
      <c r="B697" s="81"/>
      <c r="C697" s="81"/>
      <c r="D697" s="82"/>
      <c r="E697" s="82"/>
      <c r="F697" s="56">
        <f t="shared" si="360"/>
        <v>34.49</v>
      </c>
      <c r="G697" s="56">
        <f t="shared" si="361"/>
        <v>42.21</v>
      </c>
      <c r="H697" s="57">
        <f t="shared" si="362"/>
        <v>48.52</v>
      </c>
      <c r="I697" s="57">
        <f t="shared" si="363"/>
        <v>59.54</v>
      </c>
      <c r="J697" s="57">
        <f t="shared" si="364"/>
        <v>80.55</v>
      </c>
      <c r="K697" s="55">
        <v>124.05</v>
      </c>
      <c r="L697" s="57">
        <f t="shared" si="365"/>
        <v>169.95</v>
      </c>
      <c r="M697" s="57">
        <f t="shared" si="366"/>
        <v>202.05</v>
      </c>
      <c r="N697" s="57">
        <f t="shared" si="367"/>
        <v>262.5</v>
      </c>
      <c r="O697" s="57">
        <f t="shared" si="368"/>
        <v>1089.6400000000001</v>
      </c>
      <c r="P697" s="93">
        <f t="shared" si="369"/>
        <v>7924.97</v>
      </c>
    </row>
    <row r="698" spans="1:16" s="5" customFormat="1" x14ac:dyDescent="0.2">
      <c r="A698" s="54">
        <v>28399</v>
      </c>
      <c r="B698" s="81"/>
      <c r="C698" s="81"/>
      <c r="D698" s="82"/>
      <c r="E698" s="82"/>
      <c r="F698" s="56">
        <f t="shared" si="360"/>
        <v>34.56</v>
      </c>
      <c r="G698" s="56">
        <f t="shared" si="361"/>
        <v>42.3</v>
      </c>
      <c r="H698" s="57">
        <f t="shared" si="362"/>
        <v>48.62</v>
      </c>
      <c r="I698" s="57">
        <f t="shared" si="363"/>
        <v>59.67</v>
      </c>
      <c r="J698" s="57">
        <f t="shared" si="364"/>
        <v>80.709999999999994</v>
      </c>
      <c r="K698" s="55">
        <v>124.31</v>
      </c>
      <c r="L698" s="57">
        <f t="shared" si="365"/>
        <v>170.3</v>
      </c>
      <c r="M698" s="57">
        <f t="shared" si="366"/>
        <v>202.48</v>
      </c>
      <c r="N698" s="57">
        <f t="shared" si="367"/>
        <v>263.05</v>
      </c>
      <c r="O698" s="57">
        <f t="shared" si="368"/>
        <v>1091.93</v>
      </c>
      <c r="P698" s="93">
        <f t="shared" si="369"/>
        <v>7941.58</v>
      </c>
    </row>
    <row r="699" spans="1:16" s="5" customFormat="1" x14ac:dyDescent="0.2">
      <c r="A699" s="54">
        <v>28430</v>
      </c>
      <c r="B699" s="81"/>
      <c r="C699" s="81"/>
      <c r="D699" s="82"/>
      <c r="E699" s="82"/>
      <c r="F699" s="56">
        <f t="shared" si="360"/>
        <v>34.68</v>
      </c>
      <c r="G699" s="56">
        <f t="shared" si="361"/>
        <v>42.46</v>
      </c>
      <c r="H699" s="57">
        <f t="shared" ref="H699:H714" si="370">K699*0.3911</f>
        <v>48.79</v>
      </c>
      <c r="I699" s="57">
        <f t="shared" ref="I699:I714" si="371">K699*0.48</f>
        <v>59.88</v>
      </c>
      <c r="J699" s="57">
        <f t="shared" ref="J699:J714" si="372">K699*0.6493</f>
        <v>81.010000000000005</v>
      </c>
      <c r="K699" s="55">
        <v>124.76</v>
      </c>
      <c r="L699" s="57">
        <f t="shared" ref="L699:L714" si="373">K699*1.37</f>
        <v>170.92</v>
      </c>
      <c r="M699" s="57">
        <f t="shared" ref="M699:M714" si="374">K699*1.6288</f>
        <v>203.21</v>
      </c>
      <c r="N699" s="57">
        <f t="shared" ref="N699:N714" si="375">K699*2.1161</f>
        <v>264</v>
      </c>
      <c r="O699" s="57">
        <f t="shared" ref="O699:O714" si="376">K699*8.7839</f>
        <v>1095.8800000000001</v>
      </c>
      <c r="P699" s="93">
        <f t="shared" ref="P699:P714" si="377">K699*63.8853</f>
        <v>7970.33</v>
      </c>
    </row>
    <row r="700" spans="1:16" s="5" customFormat="1" x14ac:dyDescent="0.2">
      <c r="A700" s="54">
        <v>28460</v>
      </c>
      <c r="B700" s="81"/>
      <c r="C700" s="81"/>
      <c r="D700" s="82"/>
      <c r="E700" s="82"/>
      <c r="F700" s="56">
        <f t="shared" si="360"/>
        <v>34.82</v>
      </c>
      <c r="G700" s="56">
        <f t="shared" si="361"/>
        <v>42.62</v>
      </c>
      <c r="H700" s="57">
        <f t="shared" si="370"/>
        <v>48.99</v>
      </c>
      <c r="I700" s="57">
        <f t="shared" si="371"/>
        <v>60.12</v>
      </c>
      <c r="J700" s="57">
        <f t="shared" si="372"/>
        <v>81.319999999999993</v>
      </c>
      <c r="K700" s="55">
        <v>125.25</v>
      </c>
      <c r="L700" s="57">
        <f t="shared" si="373"/>
        <v>171.59</v>
      </c>
      <c r="M700" s="57">
        <f t="shared" si="374"/>
        <v>204.01</v>
      </c>
      <c r="N700" s="57">
        <f t="shared" si="375"/>
        <v>265.04000000000002</v>
      </c>
      <c r="O700" s="57">
        <f t="shared" si="376"/>
        <v>1100.18</v>
      </c>
      <c r="P700" s="93">
        <f t="shared" si="377"/>
        <v>8001.63</v>
      </c>
    </row>
    <row r="701" spans="1:16" s="5" customFormat="1" x14ac:dyDescent="0.2">
      <c r="A701" s="54">
        <v>28491</v>
      </c>
      <c r="B701" s="81"/>
      <c r="C701" s="81"/>
      <c r="D701" s="82"/>
      <c r="E701" s="82"/>
      <c r="F701" s="56">
        <f t="shared" si="360"/>
        <v>34.99</v>
      </c>
      <c r="G701" s="56">
        <f t="shared" si="361"/>
        <v>42.84</v>
      </c>
      <c r="H701" s="57">
        <f t="shared" si="370"/>
        <v>49.23</v>
      </c>
      <c r="I701" s="57">
        <f t="shared" si="371"/>
        <v>60.42</v>
      </c>
      <c r="J701" s="57">
        <f t="shared" si="372"/>
        <v>81.73</v>
      </c>
      <c r="K701" s="55">
        <v>125.88</v>
      </c>
      <c r="L701" s="57">
        <f t="shared" si="373"/>
        <v>172.46</v>
      </c>
      <c r="M701" s="57">
        <f t="shared" si="374"/>
        <v>205.03</v>
      </c>
      <c r="N701" s="57">
        <f t="shared" si="375"/>
        <v>266.37</v>
      </c>
      <c r="O701" s="57">
        <f t="shared" si="376"/>
        <v>1105.72</v>
      </c>
      <c r="P701" s="93">
        <f t="shared" si="377"/>
        <v>8041.88</v>
      </c>
    </row>
    <row r="702" spans="1:16" s="5" customFormat="1" x14ac:dyDescent="0.2">
      <c r="A702" s="54">
        <v>28522</v>
      </c>
      <c r="B702" s="81"/>
      <c r="C702" s="81"/>
      <c r="D702" s="82"/>
      <c r="E702" s="82"/>
      <c r="F702" s="56">
        <f t="shared" si="360"/>
        <v>35.130000000000003</v>
      </c>
      <c r="G702" s="56">
        <f t="shared" si="361"/>
        <v>43.01</v>
      </c>
      <c r="H702" s="57">
        <f t="shared" si="370"/>
        <v>49.43</v>
      </c>
      <c r="I702" s="57">
        <f t="shared" si="371"/>
        <v>60.66</v>
      </c>
      <c r="J702" s="57">
        <f t="shared" si="372"/>
        <v>82.06</v>
      </c>
      <c r="K702" s="55">
        <v>126.38</v>
      </c>
      <c r="L702" s="57">
        <f t="shared" si="373"/>
        <v>173.14</v>
      </c>
      <c r="M702" s="57">
        <f t="shared" si="374"/>
        <v>205.85</v>
      </c>
      <c r="N702" s="57">
        <f t="shared" si="375"/>
        <v>267.43</v>
      </c>
      <c r="O702" s="57">
        <f t="shared" si="376"/>
        <v>1110.1099999999999</v>
      </c>
      <c r="P702" s="93">
        <f t="shared" si="377"/>
        <v>8073.82</v>
      </c>
    </row>
    <row r="703" spans="1:16" s="5" customFormat="1" x14ac:dyDescent="0.2">
      <c r="A703" s="54">
        <v>28550</v>
      </c>
      <c r="B703" s="81"/>
      <c r="C703" s="81"/>
      <c r="D703" s="82"/>
      <c r="E703" s="82"/>
      <c r="F703" s="56">
        <f t="shared" si="360"/>
        <v>35.22</v>
      </c>
      <c r="G703" s="56">
        <f t="shared" si="361"/>
        <v>43.12</v>
      </c>
      <c r="H703" s="57">
        <f t="shared" si="370"/>
        <v>49.55</v>
      </c>
      <c r="I703" s="57">
        <f t="shared" si="371"/>
        <v>60.82</v>
      </c>
      <c r="J703" s="57">
        <f t="shared" si="372"/>
        <v>82.27</v>
      </c>
      <c r="K703" s="55">
        <v>126.7</v>
      </c>
      <c r="L703" s="57">
        <f t="shared" si="373"/>
        <v>173.58</v>
      </c>
      <c r="M703" s="57">
        <f t="shared" si="374"/>
        <v>206.37</v>
      </c>
      <c r="N703" s="57">
        <f t="shared" si="375"/>
        <v>268.11</v>
      </c>
      <c r="O703" s="57">
        <f t="shared" si="376"/>
        <v>1112.92</v>
      </c>
      <c r="P703" s="93">
        <f t="shared" si="377"/>
        <v>8094.27</v>
      </c>
    </row>
    <row r="704" spans="1:16" s="5" customFormat="1" x14ac:dyDescent="0.2">
      <c r="A704" s="54">
        <v>28581</v>
      </c>
      <c r="B704" s="81"/>
      <c r="C704" s="81"/>
      <c r="D704" s="82"/>
      <c r="E704" s="82"/>
      <c r="F704" s="56">
        <f t="shared" si="360"/>
        <v>35.11</v>
      </c>
      <c r="G704" s="56">
        <f t="shared" si="361"/>
        <v>42.98</v>
      </c>
      <c r="H704" s="57">
        <f t="shared" si="370"/>
        <v>49.4</v>
      </c>
      <c r="I704" s="57">
        <f t="shared" si="371"/>
        <v>60.62</v>
      </c>
      <c r="J704" s="57">
        <f t="shared" si="372"/>
        <v>82.01</v>
      </c>
      <c r="K704" s="55">
        <v>126.3</v>
      </c>
      <c r="L704" s="57">
        <f t="shared" si="373"/>
        <v>173.03</v>
      </c>
      <c r="M704" s="57">
        <f t="shared" si="374"/>
        <v>205.72</v>
      </c>
      <c r="N704" s="57">
        <f t="shared" si="375"/>
        <v>267.26</v>
      </c>
      <c r="O704" s="57">
        <f t="shared" si="376"/>
        <v>1109.4100000000001</v>
      </c>
      <c r="P704" s="93">
        <f t="shared" si="377"/>
        <v>8068.71</v>
      </c>
    </row>
    <row r="705" spans="1:16" s="5" customFormat="1" x14ac:dyDescent="0.2">
      <c r="A705" s="54">
        <v>28611</v>
      </c>
      <c r="B705" s="81"/>
      <c r="C705" s="81"/>
      <c r="D705" s="82"/>
      <c r="E705" s="82"/>
      <c r="F705" s="56">
        <f t="shared" si="360"/>
        <v>35.299999999999997</v>
      </c>
      <c r="G705" s="56">
        <f t="shared" si="361"/>
        <v>43.21</v>
      </c>
      <c r="H705" s="57">
        <f t="shared" si="370"/>
        <v>49.66</v>
      </c>
      <c r="I705" s="57">
        <f t="shared" si="371"/>
        <v>60.95</v>
      </c>
      <c r="J705" s="57">
        <f t="shared" si="372"/>
        <v>82.44</v>
      </c>
      <c r="K705" s="55">
        <v>126.97</v>
      </c>
      <c r="L705" s="57">
        <f t="shared" si="373"/>
        <v>173.95</v>
      </c>
      <c r="M705" s="57">
        <f t="shared" si="374"/>
        <v>206.81</v>
      </c>
      <c r="N705" s="57">
        <f t="shared" si="375"/>
        <v>268.68</v>
      </c>
      <c r="O705" s="57">
        <f t="shared" si="376"/>
        <v>1115.29</v>
      </c>
      <c r="P705" s="93">
        <f t="shared" si="377"/>
        <v>8111.52</v>
      </c>
    </row>
    <row r="706" spans="1:16" s="5" customFormat="1" x14ac:dyDescent="0.2">
      <c r="A706" s="54">
        <v>28642</v>
      </c>
      <c r="B706" s="81"/>
      <c r="C706" s="81"/>
      <c r="D706" s="82"/>
      <c r="E706" s="82"/>
      <c r="F706" s="56">
        <f t="shared" si="360"/>
        <v>35.299999999999997</v>
      </c>
      <c r="G706" s="56">
        <f t="shared" si="361"/>
        <v>43.21</v>
      </c>
      <c r="H706" s="57">
        <f t="shared" si="370"/>
        <v>49.66</v>
      </c>
      <c r="I706" s="57">
        <f t="shared" si="371"/>
        <v>60.95</v>
      </c>
      <c r="J706" s="57">
        <f t="shared" si="372"/>
        <v>82.45</v>
      </c>
      <c r="K706" s="55">
        <v>126.98</v>
      </c>
      <c r="L706" s="57">
        <f t="shared" si="373"/>
        <v>173.96</v>
      </c>
      <c r="M706" s="57">
        <f t="shared" si="374"/>
        <v>206.83</v>
      </c>
      <c r="N706" s="57">
        <f t="shared" si="375"/>
        <v>268.7</v>
      </c>
      <c r="O706" s="57">
        <f t="shared" si="376"/>
        <v>1115.3800000000001</v>
      </c>
      <c r="P706" s="93">
        <f t="shared" si="377"/>
        <v>8112.16</v>
      </c>
    </row>
    <row r="707" spans="1:16" s="5" customFormat="1" x14ac:dyDescent="0.2">
      <c r="A707" s="54">
        <v>28672</v>
      </c>
      <c r="B707" s="81"/>
      <c r="C707" s="81"/>
      <c r="D707" s="82"/>
      <c r="E707" s="82"/>
      <c r="F707" s="56">
        <f t="shared" si="360"/>
        <v>35.5</v>
      </c>
      <c r="G707" s="56">
        <f t="shared" si="361"/>
        <v>43.45</v>
      </c>
      <c r="H707" s="57">
        <f t="shared" si="370"/>
        <v>49.94</v>
      </c>
      <c r="I707" s="57">
        <f t="shared" si="371"/>
        <v>61.29</v>
      </c>
      <c r="J707" s="57">
        <f t="shared" si="372"/>
        <v>82.9</v>
      </c>
      <c r="K707" s="55">
        <v>127.68</v>
      </c>
      <c r="L707" s="57">
        <f t="shared" si="373"/>
        <v>174.92</v>
      </c>
      <c r="M707" s="57">
        <f t="shared" si="374"/>
        <v>207.97</v>
      </c>
      <c r="N707" s="57">
        <f t="shared" si="375"/>
        <v>270.18</v>
      </c>
      <c r="O707" s="57">
        <f t="shared" si="376"/>
        <v>1121.53</v>
      </c>
      <c r="P707" s="93">
        <f t="shared" si="377"/>
        <v>8156.88</v>
      </c>
    </row>
    <row r="708" spans="1:16" s="5" customFormat="1" x14ac:dyDescent="0.2">
      <c r="A708" s="54">
        <v>28703</v>
      </c>
      <c r="B708" s="81"/>
      <c r="C708" s="81"/>
      <c r="D708" s="82"/>
      <c r="E708" s="82"/>
      <c r="F708" s="56">
        <f t="shared" si="360"/>
        <v>35.659999999999997</v>
      </c>
      <c r="G708" s="56">
        <f t="shared" si="361"/>
        <v>43.65</v>
      </c>
      <c r="H708" s="57">
        <f t="shared" si="370"/>
        <v>50.16</v>
      </c>
      <c r="I708" s="57">
        <f t="shared" si="371"/>
        <v>61.56</v>
      </c>
      <c r="J708" s="57">
        <f t="shared" si="372"/>
        <v>83.28</v>
      </c>
      <c r="K708" s="55">
        <v>128.26</v>
      </c>
      <c r="L708" s="57">
        <f t="shared" si="373"/>
        <v>175.72</v>
      </c>
      <c r="M708" s="57">
        <f t="shared" si="374"/>
        <v>208.91</v>
      </c>
      <c r="N708" s="57">
        <f t="shared" si="375"/>
        <v>271.41000000000003</v>
      </c>
      <c r="O708" s="57">
        <f t="shared" si="376"/>
        <v>1126.6199999999999</v>
      </c>
      <c r="P708" s="93">
        <f t="shared" si="377"/>
        <v>8193.93</v>
      </c>
    </row>
    <row r="709" spans="1:16" s="5" customFormat="1" x14ac:dyDescent="0.2">
      <c r="A709" s="54">
        <v>28734</v>
      </c>
      <c r="B709" s="81"/>
      <c r="C709" s="81"/>
      <c r="D709" s="82"/>
      <c r="E709" s="82"/>
      <c r="F709" s="56">
        <f t="shared" si="360"/>
        <v>35.81</v>
      </c>
      <c r="G709" s="56">
        <f t="shared" si="361"/>
        <v>43.84</v>
      </c>
      <c r="H709" s="57">
        <f t="shared" si="370"/>
        <v>50.38</v>
      </c>
      <c r="I709" s="57">
        <f t="shared" si="371"/>
        <v>61.83</v>
      </c>
      <c r="J709" s="57">
        <f t="shared" si="372"/>
        <v>83.64</v>
      </c>
      <c r="K709" s="55">
        <v>128.82</v>
      </c>
      <c r="L709" s="57">
        <f t="shared" si="373"/>
        <v>176.48</v>
      </c>
      <c r="M709" s="57">
        <f t="shared" si="374"/>
        <v>209.82</v>
      </c>
      <c r="N709" s="57">
        <f t="shared" si="375"/>
        <v>272.60000000000002</v>
      </c>
      <c r="O709" s="57">
        <f t="shared" si="376"/>
        <v>1131.54</v>
      </c>
      <c r="P709" s="93">
        <f t="shared" si="377"/>
        <v>8229.7000000000007</v>
      </c>
    </row>
    <row r="710" spans="1:16" s="5" customFormat="1" x14ac:dyDescent="0.2">
      <c r="A710" s="54">
        <v>28764</v>
      </c>
      <c r="B710" s="81"/>
      <c r="C710" s="81"/>
      <c r="D710" s="82"/>
      <c r="E710" s="82"/>
      <c r="F710" s="56">
        <f t="shared" si="360"/>
        <v>35.9</v>
      </c>
      <c r="G710" s="56">
        <f t="shared" si="361"/>
        <v>43.94</v>
      </c>
      <c r="H710" s="57">
        <f t="shared" si="370"/>
        <v>50.5</v>
      </c>
      <c r="I710" s="57">
        <f t="shared" si="371"/>
        <v>61.98</v>
      </c>
      <c r="J710" s="57">
        <f t="shared" si="372"/>
        <v>83.84</v>
      </c>
      <c r="K710" s="55">
        <v>129.12</v>
      </c>
      <c r="L710" s="57">
        <f t="shared" si="373"/>
        <v>176.89</v>
      </c>
      <c r="M710" s="57">
        <f t="shared" si="374"/>
        <v>210.31</v>
      </c>
      <c r="N710" s="57">
        <f t="shared" si="375"/>
        <v>273.23</v>
      </c>
      <c r="O710" s="57">
        <f t="shared" si="376"/>
        <v>1134.18</v>
      </c>
      <c r="P710" s="93">
        <f t="shared" si="377"/>
        <v>8248.8700000000008</v>
      </c>
    </row>
    <row r="711" spans="1:16" s="5" customFormat="1" x14ac:dyDescent="0.2">
      <c r="A711" s="54">
        <v>28795</v>
      </c>
      <c r="B711" s="81"/>
      <c r="C711" s="81"/>
      <c r="D711" s="82"/>
      <c r="E711" s="82"/>
      <c r="F711" s="56">
        <f t="shared" si="360"/>
        <v>36.01</v>
      </c>
      <c r="G711" s="56">
        <f t="shared" si="361"/>
        <v>44.08</v>
      </c>
      <c r="H711" s="57">
        <f t="shared" si="370"/>
        <v>50.66</v>
      </c>
      <c r="I711" s="57">
        <f t="shared" si="371"/>
        <v>62.17</v>
      </c>
      <c r="J711" s="57">
        <f t="shared" si="372"/>
        <v>84.1</v>
      </c>
      <c r="K711" s="55">
        <v>129.52000000000001</v>
      </c>
      <c r="L711" s="57">
        <f t="shared" si="373"/>
        <v>177.44</v>
      </c>
      <c r="M711" s="57">
        <f t="shared" si="374"/>
        <v>210.96</v>
      </c>
      <c r="N711" s="57">
        <f t="shared" si="375"/>
        <v>274.08</v>
      </c>
      <c r="O711" s="57">
        <f t="shared" si="376"/>
        <v>1137.69</v>
      </c>
      <c r="P711" s="93">
        <f t="shared" si="377"/>
        <v>8274.42</v>
      </c>
    </row>
    <row r="712" spans="1:16" s="5" customFormat="1" x14ac:dyDescent="0.2">
      <c r="A712" s="54">
        <v>28825</v>
      </c>
      <c r="B712" s="81"/>
      <c r="C712" s="81"/>
      <c r="D712" s="82"/>
      <c r="E712" s="82"/>
      <c r="F712" s="56">
        <f t="shared" si="360"/>
        <v>36.17</v>
      </c>
      <c r="G712" s="56">
        <f t="shared" si="361"/>
        <v>44.27</v>
      </c>
      <c r="H712" s="57">
        <f t="shared" si="370"/>
        <v>50.88</v>
      </c>
      <c r="I712" s="57">
        <f t="shared" si="371"/>
        <v>62.44</v>
      </c>
      <c r="J712" s="57">
        <f t="shared" si="372"/>
        <v>84.47</v>
      </c>
      <c r="K712" s="55">
        <v>130.09</v>
      </c>
      <c r="L712" s="57">
        <f t="shared" si="373"/>
        <v>178.22</v>
      </c>
      <c r="M712" s="57">
        <f t="shared" si="374"/>
        <v>211.89</v>
      </c>
      <c r="N712" s="57">
        <f t="shared" si="375"/>
        <v>275.27999999999997</v>
      </c>
      <c r="O712" s="57">
        <f t="shared" si="376"/>
        <v>1142.7</v>
      </c>
      <c r="P712" s="93">
        <f t="shared" si="377"/>
        <v>8310.84</v>
      </c>
    </row>
    <row r="713" spans="1:16" s="5" customFormat="1" x14ac:dyDescent="0.2">
      <c r="A713" s="54">
        <v>28856</v>
      </c>
      <c r="B713" s="81"/>
      <c r="C713" s="81"/>
      <c r="D713" s="82"/>
      <c r="E713" s="82"/>
      <c r="F713" s="56">
        <f t="shared" si="360"/>
        <v>36.380000000000003</v>
      </c>
      <c r="G713" s="56">
        <f t="shared" si="361"/>
        <v>44.53</v>
      </c>
      <c r="H713" s="57">
        <f t="shared" si="370"/>
        <v>51.18</v>
      </c>
      <c r="I713" s="57">
        <f t="shared" si="371"/>
        <v>62.81</v>
      </c>
      <c r="J713" s="57">
        <f t="shared" si="372"/>
        <v>84.97</v>
      </c>
      <c r="K713" s="55">
        <v>130.86000000000001</v>
      </c>
      <c r="L713" s="57">
        <f t="shared" si="373"/>
        <v>179.28</v>
      </c>
      <c r="M713" s="57">
        <f t="shared" si="374"/>
        <v>213.14</v>
      </c>
      <c r="N713" s="57">
        <f t="shared" si="375"/>
        <v>276.91000000000003</v>
      </c>
      <c r="O713" s="57">
        <f t="shared" si="376"/>
        <v>1149.46</v>
      </c>
      <c r="P713" s="93">
        <f t="shared" si="377"/>
        <v>8360.0300000000007</v>
      </c>
    </row>
    <row r="714" spans="1:16" s="5" customFormat="1" x14ac:dyDescent="0.2">
      <c r="A714" s="54">
        <v>28887</v>
      </c>
      <c r="B714" s="81"/>
      <c r="C714" s="81"/>
      <c r="D714" s="82"/>
      <c r="E714" s="82"/>
      <c r="F714" s="56">
        <f t="shared" si="360"/>
        <v>36.5</v>
      </c>
      <c r="G714" s="56">
        <f t="shared" si="361"/>
        <v>44.68</v>
      </c>
      <c r="H714" s="57">
        <f t="shared" si="370"/>
        <v>51.35</v>
      </c>
      <c r="I714" s="57">
        <f t="shared" si="371"/>
        <v>63.02</v>
      </c>
      <c r="J714" s="57">
        <f t="shared" si="372"/>
        <v>85.25</v>
      </c>
      <c r="K714" s="55">
        <v>131.29</v>
      </c>
      <c r="L714" s="57">
        <f t="shared" si="373"/>
        <v>179.87</v>
      </c>
      <c r="M714" s="57">
        <f t="shared" si="374"/>
        <v>213.85</v>
      </c>
      <c r="N714" s="57">
        <f t="shared" si="375"/>
        <v>277.82</v>
      </c>
      <c r="O714" s="57">
        <f t="shared" si="376"/>
        <v>1153.24</v>
      </c>
      <c r="P714" s="93">
        <f t="shared" si="377"/>
        <v>8387.5</v>
      </c>
    </row>
    <row r="715" spans="1:16" s="5" customFormat="1" x14ac:dyDescent="0.2">
      <c r="A715" s="54">
        <v>28915</v>
      </c>
      <c r="B715" s="81"/>
      <c r="C715" s="81"/>
      <c r="D715" s="82"/>
      <c r="E715" s="82"/>
      <c r="F715" s="56">
        <f t="shared" si="360"/>
        <v>36.520000000000003</v>
      </c>
      <c r="G715" s="56">
        <f t="shared" si="361"/>
        <v>44.71</v>
      </c>
      <c r="H715" s="57">
        <f t="shared" ref="H715:H730" si="378">K715*0.3911</f>
        <v>51.38</v>
      </c>
      <c r="I715" s="57">
        <f t="shared" ref="I715:I730" si="379">K715*0.48</f>
        <v>63.06</v>
      </c>
      <c r="J715" s="57">
        <f t="shared" ref="J715:J730" si="380">K715*0.6493</f>
        <v>85.3</v>
      </c>
      <c r="K715" s="55">
        <v>131.37</v>
      </c>
      <c r="L715" s="57">
        <f t="shared" ref="L715:L730" si="381">K715*1.37</f>
        <v>179.98</v>
      </c>
      <c r="M715" s="57">
        <f t="shared" ref="M715:M730" si="382">K715*1.6288</f>
        <v>213.98</v>
      </c>
      <c r="N715" s="57">
        <f t="shared" ref="N715:N730" si="383">K715*2.1161</f>
        <v>277.99</v>
      </c>
      <c r="O715" s="57">
        <f t="shared" ref="O715:O730" si="384">K715*8.7839</f>
        <v>1153.94</v>
      </c>
      <c r="P715" s="93">
        <f t="shared" ref="P715:P730" si="385">K715*63.8853</f>
        <v>8392.61</v>
      </c>
    </row>
    <row r="716" spans="1:16" s="5" customFormat="1" x14ac:dyDescent="0.2">
      <c r="A716" s="54">
        <v>28946</v>
      </c>
      <c r="B716" s="81"/>
      <c r="C716" s="81"/>
      <c r="D716" s="82"/>
      <c r="E716" s="82"/>
      <c r="F716" s="56">
        <f t="shared" si="360"/>
        <v>36.61</v>
      </c>
      <c r="G716" s="56">
        <f t="shared" si="361"/>
        <v>44.81</v>
      </c>
      <c r="H716" s="57">
        <f t="shared" si="378"/>
        <v>51.5</v>
      </c>
      <c r="I716" s="57">
        <f t="shared" si="379"/>
        <v>63.21</v>
      </c>
      <c r="J716" s="57">
        <f t="shared" si="380"/>
        <v>85.5</v>
      </c>
      <c r="K716" s="55">
        <v>131.68</v>
      </c>
      <c r="L716" s="57">
        <f t="shared" si="381"/>
        <v>180.4</v>
      </c>
      <c r="M716" s="57">
        <f t="shared" si="382"/>
        <v>214.48</v>
      </c>
      <c r="N716" s="57">
        <f t="shared" si="383"/>
        <v>278.64999999999998</v>
      </c>
      <c r="O716" s="57">
        <f t="shared" si="384"/>
        <v>1156.6600000000001</v>
      </c>
      <c r="P716" s="93">
        <f t="shared" si="385"/>
        <v>8412.42</v>
      </c>
    </row>
    <row r="717" spans="1:16" s="5" customFormat="1" x14ac:dyDescent="0.2">
      <c r="A717" s="54">
        <v>28976</v>
      </c>
      <c r="B717" s="81"/>
      <c r="C717" s="81"/>
      <c r="D717" s="82"/>
      <c r="E717" s="82"/>
      <c r="F717" s="56">
        <f t="shared" si="360"/>
        <v>36.71</v>
      </c>
      <c r="G717" s="56">
        <f t="shared" si="361"/>
        <v>44.93</v>
      </c>
      <c r="H717" s="57">
        <f t="shared" si="378"/>
        <v>51.64</v>
      </c>
      <c r="I717" s="57">
        <f t="shared" si="379"/>
        <v>63.38</v>
      </c>
      <c r="J717" s="57">
        <f t="shared" si="380"/>
        <v>85.73</v>
      </c>
      <c r="K717" s="55">
        <v>132.04</v>
      </c>
      <c r="L717" s="57">
        <f t="shared" si="381"/>
        <v>180.89</v>
      </c>
      <c r="M717" s="57">
        <f t="shared" si="382"/>
        <v>215.07</v>
      </c>
      <c r="N717" s="57">
        <f t="shared" si="383"/>
        <v>279.41000000000003</v>
      </c>
      <c r="O717" s="57">
        <f t="shared" si="384"/>
        <v>1159.83</v>
      </c>
      <c r="P717" s="93">
        <f t="shared" si="385"/>
        <v>8435.42</v>
      </c>
    </row>
    <row r="718" spans="1:16" s="5" customFormat="1" x14ac:dyDescent="0.2">
      <c r="A718" s="54">
        <v>29007</v>
      </c>
      <c r="B718" s="81"/>
      <c r="C718" s="81"/>
      <c r="D718" s="82"/>
      <c r="E718" s="82"/>
      <c r="F718" s="56">
        <f t="shared" si="360"/>
        <v>36.9</v>
      </c>
      <c r="G718" s="56">
        <f t="shared" si="361"/>
        <v>45.17</v>
      </c>
      <c r="H718" s="57">
        <f t="shared" si="378"/>
        <v>51.91</v>
      </c>
      <c r="I718" s="57">
        <f t="shared" si="379"/>
        <v>63.71</v>
      </c>
      <c r="J718" s="57">
        <f t="shared" si="380"/>
        <v>86.18</v>
      </c>
      <c r="K718" s="55">
        <v>132.72999999999999</v>
      </c>
      <c r="L718" s="57">
        <f t="shared" si="381"/>
        <v>181.84</v>
      </c>
      <c r="M718" s="57">
        <f t="shared" si="382"/>
        <v>216.19</v>
      </c>
      <c r="N718" s="57">
        <f t="shared" si="383"/>
        <v>280.87</v>
      </c>
      <c r="O718" s="57">
        <f t="shared" si="384"/>
        <v>1165.8900000000001</v>
      </c>
      <c r="P718" s="93">
        <f t="shared" si="385"/>
        <v>8479.5</v>
      </c>
    </row>
    <row r="719" spans="1:16" s="5" customFormat="1" x14ac:dyDescent="0.2">
      <c r="A719" s="54">
        <v>29037</v>
      </c>
      <c r="B719" s="81"/>
      <c r="C719" s="81"/>
      <c r="D719" s="82"/>
      <c r="E719" s="82"/>
      <c r="F719" s="56">
        <f t="shared" si="360"/>
        <v>37.200000000000003</v>
      </c>
      <c r="G719" s="56">
        <f t="shared" si="361"/>
        <v>45.54</v>
      </c>
      <c r="H719" s="57">
        <f t="shared" si="378"/>
        <v>52.34</v>
      </c>
      <c r="I719" s="57">
        <f t="shared" si="379"/>
        <v>64.239999999999995</v>
      </c>
      <c r="J719" s="57">
        <f t="shared" si="380"/>
        <v>86.9</v>
      </c>
      <c r="K719" s="55">
        <v>133.83000000000001</v>
      </c>
      <c r="L719" s="57">
        <f t="shared" si="381"/>
        <v>183.35</v>
      </c>
      <c r="M719" s="57">
        <f t="shared" si="382"/>
        <v>217.98</v>
      </c>
      <c r="N719" s="57">
        <f t="shared" si="383"/>
        <v>283.2</v>
      </c>
      <c r="O719" s="57">
        <f t="shared" si="384"/>
        <v>1175.55</v>
      </c>
      <c r="P719" s="93">
        <f t="shared" si="385"/>
        <v>8549.77</v>
      </c>
    </row>
    <row r="720" spans="1:16" s="5" customFormat="1" x14ac:dyDescent="0.2">
      <c r="A720" s="54">
        <v>29068</v>
      </c>
      <c r="B720" s="81"/>
      <c r="C720" s="81"/>
      <c r="D720" s="82"/>
      <c r="E720" s="82"/>
      <c r="F720" s="56">
        <f t="shared" si="360"/>
        <v>37.380000000000003</v>
      </c>
      <c r="G720" s="56">
        <f t="shared" si="361"/>
        <v>45.76</v>
      </c>
      <c r="H720" s="57">
        <f t="shared" si="378"/>
        <v>52.59</v>
      </c>
      <c r="I720" s="57">
        <f t="shared" si="379"/>
        <v>64.540000000000006</v>
      </c>
      <c r="J720" s="57">
        <f t="shared" si="380"/>
        <v>87.3</v>
      </c>
      <c r="K720" s="55">
        <v>134.46</v>
      </c>
      <c r="L720" s="57">
        <f t="shared" si="381"/>
        <v>184.21</v>
      </c>
      <c r="M720" s="57">
        <f t="shared" si="382"/>
        <v>219.01</v>
      </c>
      <c r="N720" s="57">
        <f t="shared" si="383"/>
        <v>284.52999999999997</v>
      </c>
      <c r="O720" s="57">
        <f t="shared" si="384"/>
        <v>1181.08</v>
      </c>
      <c r="P720" s="93">
        <f t="shared" si="385"/>
        <v>8590.02</v>
      </c>
    </row>
    <row r="721" spans="1:16" s="5" customFormat="1" x14ac:dyDescent="0.2">
      <c r="A721" s="54">
        <v>29099</v>
      </c>
      <c r="B721" s="81"/>
      <c r="C721" s="81"/>
      <c r="D721" s="82"/>
      <c r="E721" s="82"/>
      <c r="F721" s="56">
        <f t="shared" si="360"/>
        <v>37.46</v>
      </c>
      <c r="G721" s="56">
        <f t="shared" si="361"/>
        <v>45.85</v>
      </c>
      <c r="H721" s="57">
        <f t="shared" si="378"/>
        <v>52.7</v>
      </c>
      <c r="I721" s="57">
        <f t="shared" si="379"/>
        <v>64.680000000000007</v>
      </c>
      <c r="J721" s="57">
        <f t="shared" si="380"/>
        <v>87.49</v>
      </c>
      <c r="K721" s="55">
        <v>134.74</v>
      </c>
      <c r="L721" s="57">
        <f t="shared" si="381"/>
        <v>184.59</v>
      </c>
      <c r="M721" s="57">
        <f t="shared" si="382"/>
        <v>219.46</v>
      </c>
      <c r="N721" s="57">
        <f t="shared" si="383"/>
        <v>285.12</v>
      </c>
      <c r="O721" s="57">
        <f t="shared" si="384"/>
        <v>1183.54</v>
      </c>
      <c r="P721" s="93">
        <f t="shared" si="385"/>
        <v>8607.91</v>
      </c>
    </row>
    <row r="722" spans="1:16" s="5" customFormat="1" x14ac:dyDescent="0.2">
      <c r="A722" s="54">
        <v>29129</v>
      </c>
      <c r="B722" s="81"/>
      <c r="C722" s="81"/>
      <c r="D722" s="82"/>
      <c r="E722" s="82"/>
      <c r="F722" s="56">
        <f t="shared" si="360"/>
        <v>37.72</v>
      </c>
      <c r="G722" s="56">
        <f t="shared" si="361"/>
        <v>46.18</v>
      </c>
      <c r="H722" s="57">
        <f t="shared" si="378"/>
        <v>53.07</v>
      </c>
      <c r="I722" s="57">
        <f t="shared" si="379"/>
        <v>65.13</v>
      </c>
      <c r="J722" s="57">
        <f t="shared" si="380"/>
        <v>88.1</v>
      </c>
      <c r="K722" s="55">
        <v>135.69</v>
      </c>
      <c r="L722" s="57">
        <f t="shared" si="381"/>
        <v>185.9</v>
      </c>
      <c r="M722" s="57">
        <f t="shared" si="382"/>
        <v>221.01</v>
      </c>
      <c r="N722" s="57">
        <f t="shared" si="383"/>
        <v>287.13</v>
      </c>
      <c r="O722" s="57">
        <f t="shared" si="384"/>
        <v>1191.8900000000001</v>
      </c>
      <c r="P722" s="93">
        <f t="shared" si="385"/>
        <v>8668.6</v>
      </c>
    </row>
    <row r="723" spans="1:16" s="5" customFormat="1" x14ac:dyDescent="0.2">
      <c r="A723" s="54">
        <v>29160</v>
      </c>
      <c r="B723" s="81"/>
      <c r="C723" s="81"/>
      <c r="D723" s="82"/>
      <c r="E723" s="82"/>
      <c r="F723" s="56">
        <f t="shared" si="360"/>
        <v>37.880000000000003</v>
      </c>
      <c r="G723" s="56">
        <f t="shared" si="361"/>
        <v>46.37</v>
      </c>
      <c r="H723" s="57">
        <f t="shared" si="378"/>
        <v>53.29</v>
      </c>
      <c r="I723" s="57">
        <f t="shared" si="379"/>
        <v>65.400000000000006</v>
      </c>
      <c r="J723" s="57">
        <f t="shared" si="380"/>
        <v>88.47</v>
      </c>
      <c r="K723" s="55">
        <v>136.26</v>
      </c>
      <c r="L723" s="57">
        <f t="shared" si="381"/>
        <v>186.68</v>
      </c>
      <c r="M723" s="57">
        <f t="shared" si="382"/>
        <v>221.94</v>
      </c>
      <c r="N723" s="57">
        <f t="shared" si="383"/>
        <v>288.33999999999997</v>
      </c>
      <c r="O723" s="57">
        <f t="shared" si="384"/>
        <v>1196.8900000000001</v>
      </c>
      <c r="P723" s="93">
        <f t="shared" si="385"/>
        <v>8705.01</v>
      </c>
    </row>
    <row r="724" spans="1:16" s="5" customFormat="1" x14ac:dyDescent="0.2">
      <c r="A724" s="54">
        <v>29190</v>
      </c>
      <c r="B724" s="81"/>
      <c r="C724" s="81"/>
      <c r="D724" s="82"/>
      <c r="E724" s="82"/>
      <c r="F724" s="56">
        <f t="shared" si="360"/>
        <v>38.020000000000003</v>
      </c>
      <c r="G724" s="56">
        <f t="shared" si="361"/>
        <v>46.54</v>
      </c>
      <c r="H724" s="57">
        <f t="shared" si="378"/>
        <v>53.49</v>
      </c>
      <c r="I724" s="57">
        <f t="shared" si="379"/>
        <v>65.650000000000006</v>
      </c>
      <c r="J724" s="57">
        <f t="shared" si="380"/>
        <v>88.8</v>
      </c>
      <c r="K724" s="55">
        <v>136.77000000000001</v>
      </c>
      <c r="L724" s="57">
        <f t="shared" si="381"/>
        <v>187.37</v>
      </c>
      <c r="M724" s="57">
        <f t="shared" si="382"/>
        <v>222.77</v>
      </c>
      <c r="N724" s="57">
        <f t="shared" si="383"/>
        <v>289.42</v>
      </c>
      <c r="O724" s="57">
        <f t="shared" si="384"/>
        <v>1201.3699999999999</v>
      </c>
      <c r="P724" s="93">
        <f t="shared" si="385"/>
        <v>8737.59</v>
      </c>
    </row>
    <row r="725" spans="1:16" s="5" customFormat="1" x14ac:dyDescent="0.2">
      <c r="A725" s="54">
        <v>29221</v>
      </c>
      <c r="B725" s="81"/>
      <c r="C725" s="81"/>
      <c r="D725" s="82"/>
      <c r="E725" s="82"/>
      <c r="F725" s="56">
        <f t="shared" si="360"/>
        <v>38.549999999999997</v>
      </c>
      <c r="G725" s="56">
        <f t="shared" si="361"/>
        <v>47.19</v>
      </c>
      <c r="H725" s="57">
        <f t="shared" si="378"/>
        <v>54.24</v>
      </c>
      <c r="I725" s="57">
        <f t="shared" si="379"/>
        <v>66.569999999999993</v>
      </c>
      <c r="J725" s="57">
        <f t="shared" si="380"/>
        <v>90.04</v>
      </c>
      <c r="K725" s="55">
        <v>138.68</v>
      </c>
      <c r="L725" s="57">
        <f t="shared" si="381"/>
        <v>189.99</v>
      </c>
      <c r="M725" s="57">
        <f t="shared" si="382"/>
        <v>225.88</v>
      </c>
      <c r="N725" s="57">
        <f t="shared" si="383"/>
        <v>293.45999999999998</v>
      </c>
      <c r="O725" s="57">
        <f t="shared" si="384"/>
        <v>1218.1500000000001</v>
      </c>
      <c r="P725" s="93">
        <f t="shared" si="385"/>
        <v>8859.61</v>
      </c>
    </row>
    <row r="726" spans="1:16" s="5" customFormat="1" x14ac:dyDescent="0.2">
      <c r="A726" s="54">
        <v>29252</v>
      </c>
      <c r="B726" s="81"/>
      <c r="C726" s="81"/>
      <c r="D726" s="82"/>
      <c r="E726" s="82"/>
      <c r="F726" s="56">
        <f t="shared" si="360"/>
        <v>38.840000000000003</v>
      </c>
      <c r="G726" s="56">
        <f t="shared" si="361"/>
        <v>47.55</v>
      </c>
      <c r="H726" s="57">
        <f t="shared" si="378"/>
        <v>54.65</v>
      </c>
      <c r="I726" s="57">
        <f t="shared" si="379"/>
        <v>67.069999999999993</v>
      </c>
      <c r="J726" s="57">
        <f t="shared" si="380"/>
        <v>90.73</v>
      </c>
      <c r="K726" s="55">
        <v>139.72999999999999</v>
      </c>
      <c r="L726" s="57">
        <f t="shared" si="381"/>
        <v>191.43</v>
      </c>
      <c r="M726" s="57">
        <f t="shared" si="382"/>
        <v>227.59</v>
      </c>
      <c r="N726" s="57">
        <f t="shared" si="383"/>
        <v>295.68</v>
      </c>
      <c r="O726" s="57">
        <f t="shared" si="384"/>
        <v>1227.3699999999999</v>
      </c>
      <c r="P726" s="93">
        <f t="shared" si="385"/>
        <v>8926.69</v>
      </c>
    </row>
    <row r="727" spans="1:16" s="5" customFormat="1" x14ac:dyDescent="0.2">
      <c r="A727" s="54">
        <v>29281</v>
      </c>
      <c r="B727" s="81"/>
      <c r="C727" s="81"/>
      <c r="D727" s="82"/>
      <c r="E727" s="82"/>
      <c r="F727" s="56">
        <f t="shared" si="360"/>
        <v>38.92</v>
      </c>
      <c r="G727" s="56">
        <f t="shared" si="361"/>
        <v>47.64</v>
      </c>
      <c r="H727" s="57">
        <f t="shared" si="378"/>
        <v>54.75</v>
      </c>
      <c r="I727" s="57">
        <f t="shared" si="379"/>
        <v>67.2</v>
      </c>
      <c r="J727" s="57">
        <f t="shared" si="380"/>
        <v>90.9</v>
      </c>
      <c r="K727" s="55">
        <v>139.99</v>
      </c>
      <c r="L727" s="57">
        <f t="shared" si="381"/>
        <v>191.79</v>
      </c>
      <c r="M727" s="57">
        <f t="shared" si="382"/>
        <v>228.02</v>
      </c>
      <c r="N727" s="57">
        <f t="shared" si="383"/>
        <v>296.23</v>
      </c>
      <c r="O727" s="57">
        <f t="shared" si="384"/>
        <v>1229.6600000000001</v>
      </c>
      <c r="P727" s="93">
        <f t="shared" si="385"/>
        <v>8943.2999999999993</v>
      </c>
    </row>
    <row r="728" spans="1:16" s="5" customFormat="1" x14ac:dyDescent="0.2">
      <c r="A728" s="54">
        <v>29312</v>
      </c>
      <c r="B728" s="81"/>
      <c r="C728" s="81"/>
      <c r="D728" s="82"/>
      <c r="E728" s="82"/>
      <c r="F728" s="56">
        <f t="shared" si="360"/>
        <v>38.96</v>
      </c>
      <c r="G728" s="56">
        <f t="shared" si="361"/>
        <v>47.7</v>
      </c>
      <c r="H728" s="57">
        <f t="shared" si="378"/>
        <v>54.82</v>
      </c>
      <c r="I728" s="57">
        <f t="shared" si="379"/>
        <v>67.28</v>
      </c>
      <c r="J728" s="57">
        <f t="shared" si="380"/>
        <v>91.01</v>
      </c>
      <c r="K728" s="55">
        <v>140.16</v>
      </c>
      <c r="L728" s="57">
        <f t="shared" si="381"/>
        <v>192.02</v>
      </c>
      <c r="M728" s="57">
        <f t="shared" si="382"/>
        <v>228.29</v>
      </c>
      <c r="N728" s="57">
        <f t="shared" si="383"/>
        <v>296.58999999999997</v>
      </c>
      <c r="O728" s="57">
        <f t="shared" si="384"/>
        <v>1231.1500000000001</v>
      </c>
      <c r="P728" s="93">
        <f t="shared" si="385"/>
        <v>8954.16</v>
      </c>
    </row>
    <row r="729" spans="1:16" s="5" customFormat="1" x14ac:dyDescent="0.2">
      <c r="A729" s="54">
        <v>29342</v>
      </c>
      <c r="B729" s="81"/>
      <c r="C729" s="81"/>
      <c r="D729" s="82"/>
      <c r="E729" s="82"/>
      <c r="F729" s="56">
        <f t="shared" si="360"/>
        <v>39.08</v>
      </c>
      <c r="G729" s="56">
        <f t="shared" si="361"/>
        <v>47.84</v>
      </c>
      <c r="H729" s="57">
        <f t="shared" si="378"/>
        <v>54.98</v>
      </c>
      <c r="I729" s="57">
        <f t="shared" si="379"/>
        <v>67.47</v>
      </c>
      <c r="J729" s="57">
        <f t="shared" si="380"/>
        <v>91.27</v>
      </c>
      <c r="K729" s="55">
        <v>140.57</v>
      </c>
      <c r="L729" s="57">
        <f t="shared" si="381"/>
        <v>192.58</v>
      </c>
      <c r="M729" s="57">
        <f t="shared" si="382"/>
        <v>228.96</v>
      </c>
      <c r="N729" s="57">
        <f t="shared" si="383"/>
        <v>297.45999999999998</v>
      </c>
      <c r="O729" s="57">
        <f t="shared" si="384"/>
        <v>1234.75</v>
      </c>
      <c r="P729" s="93">
        <f t="shared" si="385"/>
        <v>8980.36</v>
      </c>
    </row>
    <row r="730" spans="1:16" s="5" customFormat="1" x14ac:dyDescent="0.2">
      <c r="A730" s="54">
        <v>29373</v>
      </c>
      <c r="B730" s="81"/>
      <c r="C730" s="81"/>
      <c r="D730" s="82"/>
      <c r="E730" s="82"/>
      <c r="F730" s="56">
        <f t="shared" si="360"/>
        <v>39.17</v>
      </c>
      <c r="G730" s="56">
        <f t="shared" si="361"/>
        <v>47.95</v>
      </c>
      <c r="H730" s="57">
        <f t="shared" si="378"/>
        <v>55.11</v>
      </c>
      <c r="I730" s="57">
        <f t="shared" si="379"/>
        <v>67.64</v>
      </c>
      <c r="J730" s="57">
        <f t="shared" si="380"/>
        <v>91.49</v>
      </c>
      <c r="K730" s="55">
        <v>140.91</v>
      </c>
      <c r="L730" s="57">
        <f t="shared" si="381"/>
        <v>193.05</v>
      </c>
      <c r="M730" s="57">
        <f t="shared" si="382"/>
        <v>229.51</v>
      </c>
      <c r="N730" s="57">
        <f t="shared" si="383"/>
        <v>298.18</v>
      </c>
      <c r="O730" s="57">
        <f t="shared" si="384"/>
        <v>1237.74</v>
      </c>
      <c r="P730" s="93">
        <f t="shared" si="385"/>
        <v>9002.08</v>
      </c>
    </row>
    <row r="731" spans="1:16" s="5" customFormat="1" x14ac:dyDescent="0.2">
      <c r="A731" s="54">
        <v>29403</v>
      </c>
      <c r="B731" s="81"/>
      <c r="C731" s="81"/>
      <c r="D731" s="82"/>
      <c r="E731" s="82"/>
      <c r="F731" s="56">
        <f t="shared" si="360"/>
        <v>39.630000000000003</v>
      </c>
      <c r="G731" s="56">
        <f t="shared" si="361"/>
        <v>48.51</v>
      </c>
      <c r="H731" s="57">
        <f t="shared" ref="H731:H746" si="386">K731*0.3911</f>
        <v>55.76</v>
      </c>
      <c r="I731" s="57">
        <f t="shared" ref="I731:I746" si="387">K731*0.48</f>
        <v>68.430000000000007</v>
      </c>
      <c r="J731" s="57">
        <f t="shared" ref="J731:J746" si="388">K731*0.6493</f>
        <v>92.56</v>
      </c>
      <c r="K731" s="55">
        <v>142.56</v>
      </c>
      <c r="L731" s="57">
        <f t="shared" ref="L731:L746" si="389">K731*1.37</f>
        <v>195.31</v>
      </c>
      <c r="M731" s="57">
        <f t="shared" ref="M731:M746" si="390">K731*1.6288</f>
        <v>232.2</v>
      </c>
      <c r="N731" s="57">
        <f t="shared" ref="N731:N746" si="391">K731*2.1161</f>
        <v>301.67</v>
      </c>
      <c r="O731" s="57">
        <f t="shared" ref="O731:O746" si="392">K731*8.7839</f>
        <v>1252.23</v>
      </c>
      <c r="P731" s="93">
        <f t="shared" ref="P731:P746" si="393">K731*63.8853</f>
        <v>9107.49</v>
      </c>
    </row>
    <row r="732" spans="1:16" s="5" customFormat="1" x14ac:dyDescent="0.2">
      <c r="A732" s="54">
        <v>29434</v>
      </c>
      <c r="B732" s="81"/>
      <c r="C732" s="81"/>
      <c r="D732" s="82"/>
      <c r="E732" s="82"/>
      <c r="F732" s="56">
        <f t="shared" si="360"/>
        <v>39.74</v>
      </c>
      <c r="G732" s="56">
        <f t="shared" si="361"/>
        <v>48.64</v>
      </c>
      <c r="H732" s="57">
        <f t="shared" si="386"/>
        <v>55.9</v>
      </c>
      <c r="I732" s="57">
        <f t="shared" si="387"/>
        <v>68.61</v>
      </c>
      <c r="J732" s="57">
        <f t="shared" si="388"/>
        <v>92.81</v>
      </c>
      <c r="K732" s="55">
        <v>142.94</v>
      </c>
      <c r="L732" s="57">
        <f t="shared" si="389"/>
        <v>195.83</v>
      </c>
      <c r="M732" s="57">
        <f t="shared" si="390"/>
        <v>232.82</v>
      </c>
      <c r="N732" s="57">
        <f t="shared" si="391"/>
        <v>302.48</v>
      </c>
      <c r="O732" s="57">
        <f t="shared" si="392"/>
        <v>1255.57</v>
      </c>
      <c r="P732" s="93">
        <f t="shared" si="393"/>
        <v>9131.76</v>
      </c>
    </row>
    <row r="733" spans="1:16" s="5" customFormat="1" x14ac:dyDescent="0.2">
      <c r="A733" s="54">
        <v>29465</v>
      </c>
      <c r="B733" s="81"/>
      <c r="C733" s="81"/>
      <c r="D733" s="82"/>
      <c r="E733" s="82"/>
      <c r="F733" s="56">
        <f t="shared" si="360"/>
        <v>39.979999999999997</v>
      </c>
      <c r="G733" s="56">
        <f t="shared" si="361"/>
        <v>48.94</v>
      </c>
      <c r="H733" s="57">
        <f t="shared" si="386"/>
        <v>56.25</v>
      </c>
      <c r="I733" s="57">
        <f t="shared" si="387"/>
        <v>69.03</v>
      </c>
      <c r="J733" s="57">
        <f t="shared" si="388"/>
        <v>93.38</v>
      </c>
      <c r="K733" s="55">
        <v>143.82</v>
      </c>
      <c r="L733" s="57">
        <f t="shared" si="389"/>
        <v>197.03</v>
      </c>
      <c r="M733" s="57">
        <f t="shared" si="390"/>
        <v>234.25</v>
      </c>
      <c r="N733" s="57">
        <f t="shared" si="391"/>
        <v>304.33999999999997</v>
      </c>
      <c r="O733" s="57">
        <f t="shared" si="392"/>
        <v>1263.3</v>
      </c>
      <c r="P733" s="93">
        <f t="shared" si="393"/>
        <v>9187.98</v>
      </c>
    </row>
    <row r="734" spans="1:16" s="5" customFormat="1" x14ac:dyDescent="0.2">
      <c r="A734" s="54">
        <v>29495</v>
      </c>
      <c r="B734" s="81"/>
      <c r="C734" s="81"/>
      <c r="D734" s="82"/>
      <c r="E734" s="82"/>
      <c r="F734" s="56">
        <f t="shared" si="360"/>
        <v>40.35</v>
      </c>
      <c r="G734" s="56">
        <f t="shared" si="361"/>
        <v>49.4</v>
      </c>
      <c r="H734" s="57">
        <f t="shared" si="386"/>
        <v>56.77</v>
      </c>
      <c r="I734" s="57">
        <f t="shared" si="387"/>
        <v>69.680000000000007</v>
      </c>
      <c r="J734" s="57">
        <f t="shared" si="388"/>
        <v>94.25</v>
      </c>
      <c r="K734" s="55">
        <v>145.16</v>
      </c>
      <c r="L734" s="57">
        <f t="shared" si="389"/>
        <v>198.87</v>
      </c>
      <c r="M734" s="57">
        <f t="shared" si="390"/>
        <v>236.44</v>
      </c>
      <c r="N734" s="57">
        <f t="shared" si="391"/>
        <v>307.17</v>
      </c>
      <c r="O734" s="57">
        <f t="shared" si="392"/>
        <v>1275.07</v>
      </c>
      <c r="P734" s="93">
        <f t="shared" si="393"/>
        <v>9273.59</v>
      </c>
    </row>
    <row r="735" spans="1:16" s="5" customFormat="1" x14ac:dyDescent="0.2">
      <c r="A735" s="54">
        <v>29526</v>
      </c>
      <c r="B735" s="81"/>
      <c r="C735" s="81"/>
      <c r="D735" s="82"/>
      <c r="E735" s="82"/>
      <c r="F735" s="56">
        <f t="shared" si="360"/>
        <v>40.770000000000003</v>
      </c>
      <c r="G735" s="56">
        <f t="shared" si="361"/>
        <v>49.9</v>
      </c>
      <c r="H735" s="57">
        <f t="shared" si="386"/>
        <v>57.35</v>
      </c>
      <c r="I735" s="57">
        <f t="shared" si="387"/>
        <v>70.39</v>
      </c>
      <c r="J735" s="57">
        <f t="shared" si="388"/>
        <v>95.21</v>
      </c>
      <c r="K735" s="55">
        <v>146.63999999999999</v>
      </c>
      <c r="L735" s="57">
        <f t="shared" si="389"/>
        <v>200.9</v>
      </c>
      <c r="M735" s="57">
        <f t="shared" si="390"/>
        <v>238.85</v>
      </c>
      <c r="N735" s="57">
        <f t="shared" si="391"/>
        <v>310.3</v>
      </c>
      <c r="O735" s="57">
        <f t="shared" si="392"/>
        <v>1288.07</v>
      </c>
      <c r="P735" s="93">
        <f t="shared" si="393"/>
        <v>9368.14</v>
      </c>
    </row>
    <row r="736" spans="1:16" s="5" customFormat="1" x14ac:dyDescent="0.2">
      <c r="A736" s="54">
        <v>29556</v>
      </c>
      <c r="B736" s="81"/>
      <c r="C736" s="81"/>
      <c r="D736" s="82"/>
      <c r="E736" s="82"/>
      <c r="F736" s="56">
        <f t="shared" si="360"/>
        <v>40.89</v>
      </c>
      <c r="G736" s="56">
        <f t="shared" si="361"/>
        <v>50.05</v>
      </c>
      <c r="H736" s="57">
        <f t="shared" si="386"/>
        <v>57.53</v>
      </c>
      <c r="I736" s="57">
        <f t="shared" si="387"/>
        <v>70.599999999999994</v>
      </c>
      <c r="J736" s="57">
        <f t="shared" si="388"/>
        <v>95.51</v>
      </c>
      <c r="K736" s="55">
        <v>147.09</v>
      </c>
      <c r="L736" s="57">
        <f t="shared" si="389"/>
        <v>201.51</v>
      </c>
      <c r="M736" s="57">
        <f t="shared" si="390"/>
        <v>239.58</v>
      </c>
      <c r="N736" s="57">
        <f t="shared" si="391"/>
        <v>311.26</v>
      </c>
      <c r="O736" s="57">
        <f t="shared" si="392"/>
        <v>1292.02</v>
      </c>
      <c r="P736" s="93">
        <f t="shared" si="393"/>
        <v>9396.89</v>
      </c>
    </row>
    <row r="737" spans="1:16" s="5" customFormat="1" x14ac:dyDescent="0.2">
      <c r="A737" s="54">
        <v>29587</v>
      </c>
      <c r="B737" s="81"/>
      <c r="C737" s="81"/>
      <c r="D737" s="82"/>
      <c r="E737" s="82"/>
      <c r="F737" s="56">
        <f t="shared" si="360"/>
        <v>41.24</v>
      </c>
      <c r="G737" s="56">
        <f t="shared" si="361"/>
        <v>50.48</v>
      </c>
      <c r="H737" s="57">
        <f t="shared" si="386"/>
        <v>58.02</v>
      </c>
      <c r="I737" s="57">
        <f t="shared" si="387"/>
        <v>71.2</v>
      </c>
      <c r="J737" s="57">
        <f t="shared" si="388"/>
        <v>96.32</v>
      </c>
      <c r="K737" s="55">
        <v>148.34</v>
      </c>
      <c r="L737" s="57">
        <f t="shared" si="389"/>
        <v>203.23</v>
      </c>
      <c r="M737" s="57">
        <f t="shared" si="390"/>
        <v>241.62</v>
      </c>
      <c r="N737" s="57">
        <f t="shared" si="391"/>
        <v>313.89999999999998</v>
      </c>
      <c r="O737" s="57">
        <f t="shared" si="392"/>
        <v>1303</v>
      </c>
      <c r="P737" s="93">
        <f t="shared" si="393"/>
        <v>9476.75</v>
      </c>
    </row>
    <row r="738" spans="1:16" s="5" customFormat="1" x14ac:dyDescent="0.2">
      <c r="A738" s="54">
        <v>29618</v>
      </c>
      <c r="B738" s="81"/>
      <c r="C738" s="81"/>
      <c r="D738" s="82"/>
      <c r="E738" s="82"/>
      <c r="F738" s="56">
        <f t="shared" si="360"/>
        <v>41.61</v>
      </c>
      <c r="G738" s="56">
        <f t="shared" si="361"/>
        <v>50.93</v>
      </c>
      <c r="H738" s="57">
        <f t="shared" si="386"/>
        <v>58.53</v>
      </c>
      <c r="I738" s="57">
        <f t="shared" si="387"/>
        <v>71.84</v>
      </c>
      <c r="J738" s="57">
        <f t="shared" si="388"/>
        <v>97.17</v>
      </c>
      <c r="K738" s="55">
        <v>149.66</v>
      </c>
      <c r="L738" s="57">
        <f t="shared" si="389"/>
        <v>205.03</v>
      </c>
      <c r="M738" s="57">
        <f t="shared" si="390"/>
        <v>243.77</v>
      </c>
      <c r="N738" s="57">
        <f t="shared" si="391"/>
        <v>316.7</v>
      </c>
      <c r="O738" s="57">
        <f t="shared" si="392"/>
        <v>1314.6</v>
      </c>
      <c r="P738" s="93">
        <f t="shared" si="393"/>
        <v>9561.07</v>
      </c>
    </row>
    <row r="739" spans="1:16" s="5" customFormat="1" x14ac:dyDescent="0.2">
      <c r="A739" s="54">
        <v>29646</v>
      </c>
      <c r="B739" s="81"/>
      <c r="C739" s="81"/>
      <c r="D739" s="82"/>
      <c r="E739" s="82"/>
      <c r="F739" s="56">
        <f t="shared" si="360"/>
        <v>41.87</v>
      </c>
      <c r="G739" s="56">
        <f t="shared" si="361"/>
        <v>51.26</v>
      </c>
      <c r="H739" s="57">
        <f t="shared" si="386"/>
        <v>58.91</v>
      </c>
      <c r="I739" s="57">
        <f t="shared" si="387"/>
        <v>72.3</v>
      </c>
      <c r="J739" s="57">
        <f t="shared" si="388"/>
        <v>97.8</v>
      </c>
      <c r="K739" s="55">
        <v>150.62</v>
      </c>
      <c r="L739" s="57">
        <f t="shared" si="389"/>
        <v>206.35</v>
      </c>
      <c r="M739" s="57">
        <f t="shared" si="390"/>
        <v>245.33</v>
      </c>
      <c r="N739" s="57">
        <f t="shared" si="391"/>
        <v>318.73</v>
      </c>
      <c r="O739" s="57">
        <f t="shared" si="392"/>
        <v>1323.03</v>
      </c>
      <c r="P739" s="93">
        <f t="shared" si="393"/>
        <v>9622.4</v>
      </c>
    </row>
    <row r="740" spans="1:16" s="5" customFormat="1" x14ac:dyDescent="0.2">
      <c r="A740" s="54">
        <v>29677</v>
      </c>
      <c r="B740" s="81"/>
      <c r="C740" s="81"/>
      <c r="D740" s="82"/>
      <c r="E740" s="82"/>
      <c r="F740" s="56">
        <f t="shared" si="360"/>
        <v>41.85</v>
      </c>
      <c r="G740" s="56">
        <f t="shared" si="361"/>
        <v>51.23</v>
      </c>
      <c r="H740" s="57">
        <f t="shared" si="386"/>
        <v>58.88</v>
      </c>
      <c r="I740" s="57">
        <f t="shared" si="387"/>
        <v>72.260000000000005</v>
      </c>
      <c r="J740" s="57">
        <f t="shared" si="388"/>
        <v>97.75</v>
      </c>
      <c r="K740" s="55">
        <v>150.54</v>
      </c>
      <c r="L740" s="57">
        <f t="shared" si="389"/>
        <v>206.24</v>
      </c>
      <c r="M740" s="57">
        <f t="shared" si="390"/>
        <v>245.2</v>
      </c>
      <c r="N740" s="57">
        <f t="shared" si="391"/>
        <v>318.56</v>
      </c>
      <c r="O740" s="57">
        <f t="shared" si="392"/>
        <v>1322.33</v>
      </c>
      <c r="P740" s="93">
        <f t="shared" si="393"/>
        <v>9617.2900000000009</v>
      </c>
    </row>
    <row r="741" spans="1:16" s="5" customFormat="1" x14ac:dyDescent="0.2">
      <c r="A741" s="54">
        <v>29707</v>
      </c>
      <c r="B741" s="81"/>
      <c r="C741" s="81"/>
      <c r="D741" s="82"/>
      <c r="E741" s="82"/>
      <c r="F741" s="56">
        <f t="shared" si="360"/>
        <v>41.82</v>
      </c>
      <c r="G741" s="56">
        <f t="shared" si="361"/>
        <v>51.19</v>
      </c>
      <c r="H741" s="57">
        <f t="shared" si="386"/>
        <v>58.83</v>
      </c>
      <c r="I741" s="57">
        <f t="shared" si="387"/>
        <v>72.209999999999994</v>
      </c>
      <c r="J741" s="57">
        <f t="shared" si="388"/>
        <v>97.67</v>
      </c>
      <c r="K741" s="55">
        <v>150.43</v>
      </c>
      <c r="L741" s="57">
        <f t="shared" si="389"/>
        <v>206.09</v>
      </c>
      <c r="M741" s="57">
        <f t="shared" si="390"/>
        <v>245.02</v>
      </c>
      <c r="N741" s="57">
        <f t="shared" si="391"/>
        <v>318.32</v>
      </c>
      <c r="O741" s="57">
        <f t="shared" si="392"/>
        <v>1321.36</v>
      </c>
      <c r="P741" s="93">
        <f t="shared" si="393"/>
        <v>9610.27</v>
      </c>
    </row>
    <row r="742" spans="1:16" s="5" customFormat="1" x14ac:dyDescent="0.2">
      <c r="A742" s="54">
        <v>29738</v>
      </c>
      <c r="B742" s="81"/>
      <c r="C742" s="81"/>
      <c r="D742" s="82"/>
      <c r="E742" s="82"/>
      <c r="F742" s="56">
        <f t="shared" si="360"/>
        <v>42.05</v>
      </c>
      <c r="G742" s="56">
        <f t="shared" si="361"/>
        <v>51.47</v>
      </c>
      <c r="H742" s="57">
        <f t="shared" si="386"/>
        <v>59.16</v>
      </c>
      <c r="I742" s="57">
        <f t="shared" si="387"/>
        <v>72.599999999999994</v>
      </c>
      <c r="J742" s="57">
        <f t="shared" si="388"/>
        <v>98.21</v>
      </c>
      <c r="K742" s="55">
        <v>151.26</v>
      </c>
      <c r="L742" s="57">
        <f t="shared" si="389"/>
        <v>207.23</v>
      </c>
      <c r="M742" s="57">
        <f t="shared" si="390"/>
        <v>246.37</v>
      </c>
      <c r="N742" s="57">
        <f t="shared" si="391"/>
        <v>320.08</v>
      </c>
      <c r="O742" s="57">
        <f t="shared" si="392"/>
        <v>1328.65</v>
      </c>
      <c r="P742" s="93">
        <f t="shared" si="393"/>
        <v>9663.2900000000009</v>
      </c>
    </row>
    <row r="743" spans="1:16" s="5" customFormat="1" x14ac:dyDescent="0.2">
      <c r="A743" s="54">
        <v>29768</v>
      </c>
      <c r="B743" s="81"/>
      <c r="C743" s="81"/>
      <c r="D743" s="82"/>
      <c r="E743" s="82"/>
      <c r="F743" s="56">
        <f t="shared" si="360"/>
        <v>42.73</v>
      </c>
      <c r="G743" s="56">
        <f t="shared" si="361"/>
        <v>52.31</v>
      </c>
      <c r="H743" s="57">
        <f t="shared" si="386"/>
        <v>60.12</v>
      </c>
      <c r="I743" s="57">
        <f t="shared" si="387"/>
        <v>73.790000000000006</v>
      </c>
      <c r="J743" s="57">
        <f t="shared" si="388"/>
        <v>99.81</v>
      </c>
      <c r="K743" s="55">
        <v>153.72</v>
      </c>
      <c r="L743" s="57">
        <f t="shared" si="389"/>
        <v>210.6</v>
      </c>
      <c r="M743" s="57">
        <f t="shared" si="390"/>
        <v>250.38</v>
      </c>
      <c r="N743" s="57">
        <f t="shared" si="391"/>
        <v>325.29000000000002</v>
      </c>
      <c r="O743" s="57">
        <f t="shared" si="392"/>
        <v>1350.26</v>
      </c>
      <c r="P743" s="93">
        <f t="shared" si="393"/>
        <v>9820.4500000000007</v>
      </c>
    </row>
    <row r="744" spans="1:16" s="5" customFormat="1" x14ac:dyDescent="0.2">
      <c r="A744" s="54">
        <v>29799</v>
      </c>
      <c r="B744" s="81"/>
      <c r="C744" s="81"/>
      <c r="D744" s="82"/>
      <c r="E744" s="82"/>
      <c r="F744" s="56">
        <f t="shared" si="360"/>
        <v>42.94</v>
      </c>
      <c r="G744" s="56">
        <f t="shared" si="361"/>
        <v>52.56</v>
      </c>
      <c r="H744" s="57">
        <f t="shared" si="386"/>
        <v>60.41</v>
      </c>
      <c r="I744" s="57">
        <f t="shared" si="387"/>
        <v>74.14</v>
      </c>
      <c r="J744" s="57">
        <f t="shared" si="388"/>
        <v>100.29</v>
      </c>
      <c r="K744" s="55">
        <v>154.46</v>
      </c>
      <c r="L744" s="57">
        <f t="shared" si="389"/>
        <v>211.61</v>
      </c>
      <c r="M744" s="57">
        <f t="shared" si="390"/>
        <v>251.58</v>
      </c>
      <c r="N744" s="57">
        <f t="shared" si="391"/>
        <v>326.85000000000002</v>
      </c>
      <c r="O744" s="57">
        <f t="shared" si="392"/>
        <v>1356.76</v>
      </c>
      <c r="P744" s="93">
        <f t="shared" si="393"/>
        <v>9867.7199999999993</v>
      </c>
    </row>
    <row r="745" spans="1:16" s="5" customFormat="1" x14ac:dyDescent="0.2">
      <c r="A745" s="54">
        <v>29830</v>
      </c>
      <c r="B745" s="81"/>
      <c r="C745" s="81"/>
      <c r="D745" s="82"/>
      <c r="E745" s="82"/>
      <c r="F745" s="56">
        <f t="shared" si="360"/>
        <v>43.34</v>
      </c>
      <c r="G745" s="56">
        <f t="shared" si="361"/>
        <v>53.05</v>
      </c>
      <c r="H745" s="57">
        <f t="shared" si="386"/>
        <v>60.97</v>
      </c>
      <c r="I745" s="57">
        <f t="shared" si="387"/>
        <v>74.83</v>
      </c>
      <c r="J745" s="57">
        <f t="shared" si="388"/>
        <v>101.23</v>
      </c>
      <c r="K745" s="55">
        <v>155.9</v>
      </c>
      <c r="L745" s="57">
        <f t="shared" si="389"/>
        <v>213.58</v>
      </c>
      <c r="M745" s="57">
        <f t="shared" si="390"/>
        <v>253.93</v>
      </c>
      <c r="N745" s="57">
        <f t="shared" si="391"/>
        <v>329.9</v>
      </c>
      <c r="O745" s="57">
        <f t="shared" si="392"/>
        <v>1369.41</v>
      </c>
      <c r="P745" s="93">
        <f t="shared" si="393"/>
        <v>9959.7199999999993</v>
      </c>
    </row>
    <row r="746" spans="1:16" s="5" customFormat="1" x14ac:dyDescent="0.2">
      <c r="A746" s="54">
        <v>29860</v>
      </c>
      <c r="B746" s="81"/>
      <c r="C746" s="81"/>
      <c r="D746" s="82"/>
      <c r="E746" s="82"/>
      <c r="F746" s="56">
        <f t="shared" si="360"/>
        <v>43.51</v>
      </c>
      <c r="G746" s="56">
        <f t="shared" si="361"/>
        <v>53.26</v>
      </c>
      <c r="H746" s="57">
        <f t="shared" si="386"/>
        <v>61.21</v>
      </c>
      <c r="I746" s="57">
        <f t="shared" si="387"/>
        <v>75.12</v>
      </c>
      <c r="J746" s="57">
        <f t="shared" si="388"/>
        <v>101.62</v>
      </c>
      <c r="K746" s="55">
        <v>156.5</v>
      </c>
      <c r="L746" s="57">
        <f t="shared" si="389"/>
        <v>214.41</v>
      </c>
      <c r="M746" s="57">
        <f t="shared" si="390"/>
        <v>254.91</v>
      </c>
      <c r="N746" s="57">
        <f t="shared" si="391"/>
        <v>331.17</v>
      </c>
      <c r="O746" s="57">
        <f t="shared" si="392"/>
        <v>1374.68</v>
      </c>
      <c r="P746" s="93">
        <f t="shared" si="393"/>
        <v>9998.0499999999993</v>
      </c>
    </row>
    <row r="747" spans="1:16" s="5" customFormat="1" x14ac:dyDescent="0.2">
      <c r="A747" s="54">
        <v>29891</v>
      </c>
      <c r="B747" s="81"/>
      <c r="C747" s="81"/>
      <c r="D747" s="82"/>
      <c r="E747" s="82"/>
      <c r="F747" s="56">
        <f t="shared" ref="F747:F772" si="394">K747*0.278</f>
        <v>43.94</v>
      </c>
      <c r="G747" s="56">
        <f t="shared" ref="G747:G772" si="395">K747*0.3403</f>
        <v>53.79</v>
      </c>
      <c r="H747" s="57">
        <f t="shared" ref="H747:H762" si="396">K747*0.3911</f>
        <v>61.82</v>
      </c>
      <c r="I747" s="57">
        <f t="shared" ref="I747:I762" si="397">K747*0.48</f>
        <v>75.87</v>
      </c>
      <c r="J747" s="57">
        <f t="shared" ref="J747:J762" si="398">K747*0.6493</f>
        <v>102.63</v>
      </c>
      <c r="K747" s="55">
        <v>158.06</v>
      </c>
      <c r="L747" s="57">
        <f t="shared" ref="L747:L762" si="399">K747*1.37</f>
        <v>216.54</v>
      </c>
      <c r="M747" s="57">
        <f t="shared" ref="M747:M762" si="400">K747*1.6288</f>
        <v>257.45</v>
      </c>
      <c r="N747" s="57">
        <f t="shared" ref="N747:N762" si="401">K747*2.1161</f>
        <v>334.47</v>
      </c>
      <c r="O747" s="57">
        <f t="shared" ref="O747:O762" si="402">K747*8.7839</f>
        <v>1388.38</v>
      </c>
      <c r="P747" s="93">
        <f t="shared" ref="P747:P762" si="403">K747*63.8853</f>
        <v>10097.709999999999</v>
      </c>
    </row>
    <row r="748" spans="1:16" s="5" customFormat="1" x14ac:dyDescent="0.2">
      <c r="A748" s="54">
        <v>29921</v>
      </c>
      <c r="B748" s="81"/>
      <c r="C748" s="81"/>
      <c r="D748" s="82"/>
      <c r="E748" s="82"/>
      <c r="F748" s="56">
        <f t="shared" si="394"/>
        <v>44.22</v>
      </c>
      <c r="G748" s="56">
        <f t="shared" si="395"/>
        <v>54.13</v>
      </c>
      <c r="H748" s="57">
        <f t="shared" si="396"/>
        <v>62.21</v>
      </c>
      <c r="I748" s="57">
        <f t="shared" si="397"/>
        <v>76.349999999999994</v>
      </c>
      <c r="J748" s="57">
        <f t="shared" si="398"/>
        <v>103.28</v>
      </c>
      <c r="K748" s="55">
        <v>159.07</v>
      </c>
      <c r="L748" s="57">
        <f t="shared" si="399"/>
        <v>217.93</v>
      </c>
      <c r="M748" s="57">
        <f t="shared" si="400"/>
        <v>259.08999999999997</v>
      </c>
      <c r="N748" s="57">
        <f t="shared" si="401"/>
        <v>336.61</v>
      </c>
      <c r="O748" s="57">
        <f t="shared" si="402"/>
        <v>1397.25</v>
      </c>
      <c r="P748" s="93">
        <f t="shared" si="403"/>
        <v>10162.23</v>
      </c>
    </row>
    <row r="749" spans="1:16" s="5" customFormat="1" x14ac:dyDescent="0.2">
      <c r="A749" s="54">
        <v>29952</v>
      </c>
      <c r="B749" s="81"/>
      <c r="C749" s="81"/>
      <c r="D749" s="82"/>
      <c r="E749" s="82"/>
      <c r="F749" s="56">
        <f t="shared" si="394"/>
        <v>44.64</v>
      </c>
      <c r="G749" s="56">
        <f t="shared" si="395"/>
        <v>54.65</v>
      </c>
      <c r="H749" s="57">
        <f t="shared" si="396"/>
        <v>62.81</v>
      </c>
      <c r="I749" s="57">
        <f t="shared" si="397"/>
        <v>77.08</v>
      </c>
      <c r="J749" s="57">
        <f t="shared" si="398"/>
        <v>104.27</v>
      </c>
      <c r="K749" s="55">
        <v>160.59</v>
      </c>
      <c r="L749" s="57">
        <f t="shared" si="399"/>
        <v>220.01</v>
      </c>
      <c r="M749" s="57">
        <f t="shared" si="400"/>
        <v>261.57</v>
      </c>
      <c r="N749" s="57">
        <f t="shared" si="401"/>
        <v>339.82</v>
      </c>
      <c r="O749" s="57">
        <f t="shared" si="402"/>
        <v>1410.61</v>
      </c>
      <c r="P749" s="93">
        <f t="shared" si="403"/>
        <v>10259.34</v>
      </c>
    </row>
    <row r="750" spans="1:16" s="5" customFormat="1" x14ac:dyDescent="0.2">
      <c r="A750" s="54">
        <v>29983</v>
      </c>
      <c r="B750" s="81"/>
      <c r="C750" s="81"/>
      <c r="D750" s="82"/>
      <c r="E750" s="82"/>
      <c r="F750" s="56">
        <f t="shared" si="394"/>
        <v>44.75</v>
      </c>
      <c r="G750" s="56">
        <f t="shared" si="395"/>
        <v>54.78</v>
      </c>
      <c r="H750" s="57">
        <f t="shared" si="396"/>
        <v>62.96</v>
      </c>
      <c r="I750" s="57">
        <f t="shared" si="397"/>
        <v>77.27</v>
      </c>
      <c r="J750" s="57">
        <f t="shared" si="398"/>
        <v>104.52</v>
      </c>
      <c r="K750" s="55">
        <v>160.97</v>
      </c>
      <c r="L750" s="57">
        <f t="shared" si="399"/>
        <v>220.53</v>
      </c>
      <c r="M750" s="57">
        <f t="shared" si="400"/>
        <v>262.19</v>
      </c>
      <c r="N750" s="57">
        <f t="shared" si="401"/>
        <v>340.63</v>
      </c>
      <c r="O750" s="57">
        <f t="shared" si="402"/>
        <v>1413.94</v>
      </c>
      <c r="P750" s="93">
        <f t="shared" si="403"/>
        <v>10283.620000000001</v>
      </c>
    </row>
    <row r="751" spans="1:16" s="5" customFormat="1" x14ac:dyDescent="0.2">
      <c r="A751" s="54">
        <v>30011</v>
      </c>
      <c r="B751" s="81"/>
      <c r="C751" s="81"/>
      <c r="D751" s="82"/>
      <c r="E751" s="82"/>
      <c r="F751" s="56">
        <f t="shared" si="394"/>
        <v>44.83</v>
      </c>
      <c r="G751" s="56">
        <f t="shared" si="395"/>
        <v>54.87</v>
      </c>
      <c r="H751" s="57">
        <f t="shared" si="396"/>
        <v>63.06</v>
      </c>
      <c r="I751" s="57">
        <f t="shared" si="397"/>
        <v>77.400000000000006</v>
      </c>
      <c r="J751" s="57">
        <f t="shared" si="398"/>
        <v>104.7</v>
      </c>
      <c r="K751" s="55">
        <v>161.25</v>
      </c>
      <c r="L751" s="57">
        <f t="shared" si="399"/>
        <v>220.91</v>
      </c>
      <c r="M751" s="57">
        <f t="shared" si="400"/>
        <v>262.64</v>
      </c>
      <c r="N751" s="57">
        <f t="shared" si="401"/>
        <v>341.22</v>
      </c>
      <c r="O751" s="57">
        <f t="shared" si="402"/>
        <v>1416.4</v>
      </c>
      <c r="P751" s="93">
        <f t="shared" si="403"/>
        <v>10301.5</v>
      </c>
    </row>
    <row r="752" spans="1:16" s="5" customFormat="1" x14ac:dyDescent="0.2">
      <c r="A752" s="54">
        <v>30042</v>
      </c>
      <c r="B752" s="81"/>
      <c r="C752" s="81"/>
      <c r="D752" s="82"/>
      <c r="E752" s="82"/>
      <c r="F752" s="56">
        <f t="shared" si="394"/>
        <v>45.38</v>
      </c>
      <c r="G752" s="56">
        <f t="shared" si="395"/>
        <v>55.54</v>
      </c>
      <c r="H752" s="57">
        <f t="shared" si="396"/>
        <v>63.84</v>
      </c>
      <c r="I752" s="57">
        <f t="shared" si="397"/>
        <v>78.349999999999994</v>
      </c>
      <c r="J752" s="57">
        <f t="shared" si="398"/>
        <v>105.98</v>
      </c>
      <c r="K752" s="55">
        <v>163.22</v>
      </c>
      <c r="L752" s="57">
        <f t="shared" si="399"/>
        <v>223.61</v>
      </c>
      <c r="M752" s="57">
        <f t="shared" si="400"/>
        <v>265.85000000000002</v>
      </c>
      <c r="N752" s="57">
        <f t="shared" si="401"/>
        <v>345.39</v>
      </c>
      <c r="O752" s="57">
        <f t="shared" si="402"/>
        <v>1433.71</v>
      </c>
      <c r="P752" s="93">
        <f t="shared" si="403"/>
        <v>10427.36</v>
      </c>
    </row>
    <row r="753" spans="1:16" s="5" customFormat="1" x14ac:dyDescent="0.2">
      <c r="A753" s="54">
        <v>30072</v>
      </c>
      <c r="B753" s="81"/>
      <c r="C753" s="81"/>
      <c r="D753" s="82"/>
      <c r="E753" s="82"/>
      <c r="F753" s="56">
        <f t="shared" si="394"/>
        <v>45.78</v>
      </c>
      <c r="G753" s="56">
        <f t="shared" si="395"/>
        <v>56.04</v>
      </c>
      <c r="H753" s="57">
        <f t="shared" si="396"/>
        <v>64.41</v>
      </c>
      <c r="I753" s="57">
        <f t="shared" si="397"/>
        <v>79.05</v>
      </c>
      <c r="J753" s="57">
        <f t="shared" si="398"/>
        <v>106.93</v>
      </c>
      <c r="K753" s="55">
        <v>164.68</v>
      </c>
      <c r="L753" s="57">
        <f t="shared" si="399"/>
        <v>225.61</v>
      </c>
      <c r="M753" s="57">
        <f t="shared" si="400"/>
        <v>268.23</v>
      </c>
      <c r="N753" s="57">
        <f t="shared" si="401"/>
        <v>348.48</v>
      </c>
      <c r="O753" s="57">
        <f t="shared" si="402"/>
        <v>1446.53</v>
      </c>
      <c r="P753" s="93">
        <f t="shared" si="403"/>
        <v>10520.63</v>
      </c>
    </row>
    <row r="754" spans="1:16" s="5" customFormat="1" x14ac:dyDescent="0.2">
      <c r="A754" s="54">
        <v>30103</v>
      </c>
      <c r="B754" s="81"/>
      <c r="C754" s="81"/>
      <c r="D754" s="82"/>
      <c r="E754" s="82"/>
      <c r="F754" s="56">
        <f t="shared" si="394"/>
        <v>46.19</v>
      </c>
      <c r="G754" s="56">
        <f t="shared" si="395"/>
        <v>56.54</v>
      </c>
      <c r="H754" s="57">
        <f t="shared" si="396"/>
        <v>64.989999999999995</v>
      </c>
      <c r="I754" s="57">
        <f t="shared" si="397"/>
        <v>79.760000000000005</v>
      </c>
      <c r="J754" s="57">
        <f t="shared" si="398"/>
        <v>107.89</v>
      </c>
      <c r="K754" s="55">
        <v>166.16</v>
      </c>
      <c r="L754" s="57">
        <f t="shared" si="399"/>
        <v>227.64</v>
      </c>
      <c r="M754" s="57">
        <f t="shared" si="400"/>
        <v>270.64</v>
      </c>
      <c r="N754" s="57">
        <f t="shared" si="401"/>
        <v>351.61</v>
      </c>
      <c r="O754" s="57">
        <f t="shared" si="402"/>
        <v>1459.53</v>
      </c>
      <c r="P754" s="93">
        <f t="shared" si="403"/>
        <v>10615.18</v>
      </c>
    </row>
    <row r="755" spans="1:16" s="5" customFormat="1" x14ac:dyDescent="0.2">
      <c r="A755" s="54">
        <v>30133</v>
      </c>
      <c r="B755" s="81"/>
      <c r="C755" s="81"/>
      <c r="D755" s="82"/>
      <c r="E755" s="82"/>
      <c r="F755" s="56">
        <f t="shared" si="394"/>
        <v>46.53</v>
      </c>
      <c r="G755" s="56">
        <f t="shared" si="395"/>
        <v>56.96</v>
      </c>
      <c r="H755" s="57">
        <f t="shared" si="396"/>
        <v>65.459999999999994</v>
      </c>
      <c r="I755" s="57">
        <f t="shared" si="397"/>
        <v>80.34</v>
      </c>
      <c r="J755" s="57">
        <f t="shared" si="398"/>
        <v>108.67</v>
      </c>
      <c r="K755" s="55">
        <v>167.37</v>
      </c>
      <c r="L755" s="57">
        <f t="shared" si="399"/>
        <v>229.3</v>
      </c>
      <c r="M755" s="57">
        <f t="shared" si="400"/>
        <v>272.61</v>
      </c>
      <c r="N755" s="57">
        <f t="shared" si="401"/>
        <v>354.17</v>
      </c>
      <c r="O755" s="57">
        <f t="shared" si="402"/>
        <v>1470.16</v>
      </c>
      <c r="P755" s="93">
        <f t="shared" si="403"/>
        <v>10692.48</v>
      </c>
    </row>
    <row r="756" spans="1:16" s="5" customFormat="1" x14ac:dyDescent="0.2">
      <c r="A756" s="54">
        <v>30164</v>
      </c>
      <c r="B756" s="81"/>
      <c r="C756" s="81"/>
      <c r="D756" s="82"/>
      <c r="E756" s="82"/>
      <c r="F756" s="56">
        <f t="shared" si="394"/>
        <v>46.81</v>
      </c>
      <c r="G756" s="56">
        <f t="shared" si="395"/>
        <v>57.3</v>
      </c>
      <c r="H756" s="57">
        <f t="shared" si="396"/>
        <v>65.86</v>
      </c>
      <c r="I756" s="57">
        <f t="shared" si="397"/>
        <v>80.83</v>
      </c>
      <c r="J756" s="57">
        <f t="shared" si="398"/>
        <v>109.34</v>
      </c>
      <c r="K756" s="55">
        <v>168.39</v>
      </c>
      <c r="L756" s="57">
        <f t="shared" si="399"/>
        <v>230.69</v>
      </c>
      <c r="M756" s="57">
        <f t="shared" si="400"/>
        <v>274.27</v>
      </c>
      <c r="N756" s="57">
        <f t="shared" si="401"/>
        <v>356.33</v>
      </c>
      <c r="O756" s="57">
        <f t="shared" si="402"/>
        <v>1479.12</v>
      </c>
      <c r="P756" s="93">
        <f t="shared" si="403"/>
        <v>10757.65</v>
      </c>
    </row>
    <row r="757" spans="1:16" s="5" customFormat="1" x14ac:dyDescent="0.2">
      <c r="A757" s="54">
        <v>30195</v>
      </c>
      <c r="B757" s="81"/>
      <c r="C757" s="81"/>
      <c r="D757" s="82"/>
      <c r="E757" s="82"/>
      <c r="F757" s="56">
        <f t="shared" si="394"/>
        <v>47.39</v>
      </c>
      <c r="G757" s="56">
        <f t="shared" si="395"/>
        <v>58.01</v>
      </c>
      <c r="H757" s="57">
        <f t="shared" si="396"/>
        <v>66.67</v>
      </c>
      <c r="I757" s="57">
        <f t="shared" si="397"/>
        <v>81.83</v>
      </c>
      <c r="J757" s="57">
        <f t="shared" si="398"/>
        <v>110.69</v>
      </c>
      <c r="K757" s="55">
        <v>170.48</v>
      </c>
      <c r="L757" s="57">
        <f t="shared" si="399"/>
        <v>233.56</v>
      </c>
      <c r="M757" s="57">
        <f t="shared" si="400"/>
        <v>277.68</v>
      </c>
      <c r="N757" s="57">
        <f t="shared" si="401"/>
        <v>360.75</v>
      </c>
      <c r="O757" s="57">
        <f t="shared" si="402"/>
        <v>1497.48</v>
      </c>
      <c r="P757" s="93">
        <f t="shared" si="403"/>
        <v>10891.17</v>
      </c>
    </row>
    <row r="758" spans="1:16" s="5" customFormat="1" x14ac:dyDescent="0.2">
      <c r="A758" s="54">
        <v>30225</v>
      </c>
      <c r="B758" s="81"/>
      <c r="C758" s="81"/>
      <c r="D758" s="82"/>
      <c r="E758" s="82"/>
      <c r="F758" s="56">
        <f t="shared" si="394"/>
        <v>47.78</v>
      </c>
      <c r="G758" s="56">
        <f t="shared" si="395"/>
        <v>58.49</v>
      </c>
      <c r="H758" s="57">
        <f t="shared" si="396"/>
        <v>67.22</v>
      </c>
      <c r="I758" s="57">
        <f t="shared" si="397"/>
        <v>82.5</v>
      </c>
      <c r="J758" s="57">
        <f t="shared" si="398"/>
        <v>111.6</v>
      </c>
      <c r="K758" s="55">
        <v>171.87</v>
      </c>
      <c r="L758" s="57">
        <f t="shared" si="399"/>
        <v>235.46</v>
      </c>
      <c r="M758" s="57">
        <f t="shared" si="400"/>
        <v>279.94</v>
      </c>
      <c r="N758" s="57">
        <f t="shared" si="401"/>
        <v>363.69</v>
      </c>
      <c r="O758" s="57">
        <f t="shared" si="402"/>
        <v>1509.69</v>
      </c>
      <c r="P758" s="93">
        <f t="shared" si="403"/>
        <v>10979.97</v>
      </c>
    </row>
    <row r="759" spans="1:16" s="5" customFormat="1" x14ac:dyDescent="0.2">
      <c r="A759" s="54">
        <v>30256</v>
      </c>
      <c r="B759" s="81"/>
      <c r="C759" s="81"/>
      <c r="D759" s="82"/>
      <c r="E759" s="82"/>
      <c r="F759" s="56">
        <f t="shared" si="394"/>
        <v>47.83</v>
      </c>
      <c r="G759" s="56">
        <f t="shared" si="395"/>
        <v>58.55</v>
      </c>
      <c r="H759" s="57">
        <f t="shared" si="396"/>
        <v>67.290000000000006</v>
      </c>
      <c r="I759" s="57">
        <f t="shared" si="397"/>
        <v>82.59</v>
      </c>
      <c r="J759" s="57">
        <f t="shared" si="398"/>
        <v>111.72</v>
      </c>
      <c r="K759" s="55">
        <v>172.06</v>
      </c>
      <c r="L759" s="57">
        <f t="shared" si="399"/>
        <v>235.72</v>
      </c>
      <c r="M759" s="57">
        <f t="shared" si="400"/>
        <v>280.25</v>
      </c>
      <c r="N759" s="57">
        <f t="shared" si="401"/>
        <v>364.1</v>
      </c>
      <c r="O759" s="57">
        <f t="shared" si="402"/>
        <v>1511.36</v>
      </c>
      <c r="P759" s="93">
        <f t="shared" si="403"/>
        <v>10992.1</v>
      </c>
    </row>
    <row r="760" spans="1:16" s="24" customFormat="1" x14ac:dyDescent="0.2">
      <c r="A760" s="54">
        <v>30286</v>
      </c>
      <c r="B760" s="81"/>
      <c r="C760" s="81"/>
      <c r="D760" s="82"/>
      <c r="E760" s="82"/>
      <c r="F760" s="56">
        <f t="shared" si="394"/>
        <v>47.8</v>
      </c>
      <c r="G760" s="56">
        <f t="shared" si="395"/>
        <v>58.51</v>
      </c>
      <c r="H760" s="57">
        <f t="shared" si="396"/>
        <v>67.25</v>
      </c>
      <c r="I760" s="57">
        <f t="shared" si="397"/>
        <v>82.54</v>
      </c>
      <c r="J760" s="57">
        <f t="shared" si="398"/>
        <v>111.65</v>
      </c>
      <c r="K760" s="55">
        <v>171.95</v>
      </c>
      <c r="L760" s="57">
        <f t="shared" si="399"/>
        <v>235.57</v>
      </c>
      <c r="M760" s="57">
        <f t="shared" si="400"/>
        <v>280.07</v>
      </c>
      <c r="N760" s="57">
        <f t="shared" si="401"/>
        <v>363.86</v>
      </c>
      <c r="O760" s="57">
        <f t="shared" si="402"/>
        <v>1510.39</v>
      </c>
      <c r="P760" s="93">
        <f t="shared" si="403"/>
        <v>10985.08</v>
      </c>
    </row>
    <row r="761" spans="1:16" s="24" customFormat="1" x14ac:dyDescent="0.2">
      <c r="A761" s="54">
        <v>30317</v>
      </c>
      <c r="B761" s="81"/>
      <c r="C761" s="81"/>
      <c r="D761" s="82"/>
      <c r="E761" s="82"/>
      <c r="F761" s="56">
        <f t="shared" si="394"/>
        <v>48.39</v>
      </c>
      <c r="G761" s="56">
        <f t="shared" si="395"/>
        <v>59.23</v>
      </c>
      <c r="H761" s="57">
        <f t="shared" si="396"/>
        <v>68.069999999999993</v>
      </c>
      <c r="I761" s="57">
        <f t="shared" si="397"/>
        <v>83.54</v>
      </c>
      <c r="J761" s="57">
        <f t="shared" si="398"/>
        <v>113.01</v>
      </c>
      <c r="K761" s="55">
        <v>174.05</v>
      </c>
      <c r="L761" s="57">
        <f t="shared" si="399"/>
        <v>238.45</v>
      </c>
      <c r="M761" s="57">
        <f t="shared" si="400"/>
        <v>283.49</v>
      </c>
      <c r="N761" s="57">
        <f t="shared" si="401"/>
        <v>368.31</v>
      </c>
      <c r="O761" s="57">
        <f t="shared" si="402"/>
        <v>1528.84</v>
      </c>
      <c r="P761" s="93">
        <f t="shared" si="403"/>
        <v>11119.24</v>
      </c>
    </row>
    <row r="762" spans="1:16" s="24" customFormat="1" x14ac:dyDescent="0.2">
      <c r="A762" s="54">
        <v>30348</v>
      </c>
      <c r="B762" s="81"/>
      <c r="C762" s="81"/>
      <c r="D762" s="82"/>
      <c r="E762" s="82"/>
      <c r="F762" s="56">
        <f t="shared" si="394"/>
        <v>48.66</v>
      </c>
      <c r="G762" s="56">
        <f t="shared" si="395"/>
        <v>59.56</v>
      </c>
      <c r="H762" s="57">
        <f t="shared" si="396"/>
        <v>68.45</v>
      </c>
      <c r="I762" s="57">
        <f t="shared" si="397"/>
        <v>84.01</v>
      </c>
      <c r="J762" s="57">
        <f t="shared" si="398"/>
        <v>113.64</v>
      </c>
      <c r="K762" s="55">
        <v>175.02</v>
      </c>
      <c r="L762" s="57">
        <f t="shared" si="399"/>
        <v>239.78</v>
      </c>
      <c r="M762" s="57">
        <f t="shared" si="400"/>
        <v>285.07</v>
      </c>
      <c r="N762" s="57">
        <f t="shared" si="401"/>
        <v>370.36</v>
      </c>
      <c r="O762" s="57">
        <f t="shared" si="402"/>
        <v>1537.36</v>
      </c>
      <c r="P762" s="93">
        <f t="shared" si="403"/>
        <v>11181.21</v>
      </c>
    </row>
    <row r="763" spans="1:16" s="24" customFormat="1" x14ac:dyDescent="0.2">
      <c r="A763" s="54">
        <v>30376</v>
      </c>
      <c r="B763" s="81"/>
      <c r="C763" s="81"/>
      <c r="D763" s="82"/>
      <c r="E763" s="82"/>
      <c r="F763" s="56">
        <f t="shared" si="394"/>
        <v>48.83</v>
      </c>
      <c r="G763" s="56">
        <f t="shared" si="395"/>
        <v>59.77</v>
      </c>
      <c r="H763" s="57">
        <f t="shared" ref="H763:H772" si="404">K763*0.3911</f>
        <v>68.7</v>
      </c>
      <c r="I763" s="57">
        <f t="shared" ref="I763:I772" si="405">K763*0.48</f>
        <v>84.31</v>
      </c>
      <c r="J763" s="57">
        <f t="shared" ref="J763:J772" si="406">K763*0.6493</f>
        <v>114.05</v>
      </c>
      <c r="K763" s="55">
        <v>175.65</v>
      </c>
      <c r="L763" s="57">
        <f t="shared" ref="L763:L772" si="407">K763*1.37</f>
        <v>240.64</v>
      </c>
      <c r="M763" s="57">
        <f t="shared" ref="M763:M772" si="408">K763*1.6288</f>
        <v>286.10000000000002</v>
      </c>
      <c r="N763" s="57">
        <f t="shared" ref="N763:N772" si="409">K763*2.1161</f>
        <v>371.69</v>
      </c>
      <c r="O763" s="57">
        <f t="shared" ref="O763:O772" si="410">K763*8.7839</f>
        <v>1542.89</v>
      </c>
      <c r="P763" s="93">
        <f t="shared" ref="P763:P772" si="411">K763*63.8853</f>
        <v>11221.45</v>
      </c>
    </row>
    <row r="764" spans="1:16" s="24" customFormat="1" x14ac:dyDescent="0.2">
      <c r="A764" s="54">
        <v>30407</v>
      </c>
      <c r="B764" s="81"/>
      <c r="C764" s="81"/>
      <c r="D764" s="82"/>
      <c r="E764" s="82"/>
      <c r="F764" s="56">
        <f t="shared" si="394"/>
        <v>48.99</v>
      </c>
      <c r="G764" s="56">
        <f t="shared" si="395"/>
        <v>59.96</v>
      </c>
      <c r="H764" s="57">
        <f t="shared" si="404"/>
        <v>68.92</v>
      </c>
      <c r="I764" s="57">
        <f t="shared" si="405"/>
        <v>84.58</v>
      </c>
      <c r="J764" s="57">
        <f t="shared" si="406"/>
        <v>114.41</v>
      </c>
      <c r="K764" s="55">
        <v>176.21</v>
      </c>
      <c r="L764" s="57">
        <f t="shared" si="407"/>
        <v>241.41</v>
      </c>
      <c r="M764" s="57">
        <f t="shared" si="408"/>
        <v>287.01</v>
      </c>
      <c r="N764" s="57">
        <f t="shared" si="409"/>
        <v>372.88</v>
      </c>
      <c r="O764" s="57">
        <f t="shared" si="410"/>
        <v>1547.81</v>
      </c>
      <c r="P764" s="93">
        <f t="shared" si="411"/>
        <v>11257.23</v>
      </c>
    </row>
    <row r="765" spans="1:16" s="24" customFormat="1" x14ac:dyDescent="0.2">
      <c r="A765" s="54">
        <v>30437</v>
      </c>
      <c r="B765" s="81"/>
      <c r="C765" s="81"/>
      <c r="D765" s="82"/>
      <c r="E765" s="82"/>
      <c r="F765" s="56">
        <f t="shared" si="394"/>
        <v>49.24</v>
      </c>
      <c r="G765" s="56">
        <f t="shared" si="395"/>
        <v>60.28</v>
      </c>
      <c r="H765" s="57">
        <f t="shared" si="404"/>
        <v>69.28</v>
      </c>
      <c r="I765" s="57">
        <f t="shared" si="405"/>
        <v>85.02</v>
      </c>
      <c r="J765" s="57">
        <f t="shared" si="406"/>
        <v>115.01</v>
      </c>
      <c r="K765" s="55">
        <v>177.13</v>
      </c>
      <c r="L765" s="57">
        <f t="shared" si="407"/>
        <v>242.67</v>
      </c>
      <c r="M765" s="57">
        <f t="shared" si="408"/>
        <v>288.51</v>
      </c>
      <c r="N765" s="57">
        <f t="shared" si="409"/>
        <v>374.82</v>
      </c>
      <c r="O765" s="57">
        <f t="shared" si="410"/>
        <v>1555.89</v>
      </c>
      <c r="P765" s="93">
        <f t="shared" si="411"/>
        <v>11316</v>
      </c>
    </row>
    <row r="766" spans="1:16" s="24" customFormat="1" x14ac:dyDescent="0.2">
      <c r="A766" s="54">
        <v>30468</v>
      </c>
      <c r="B766" s="81"/>
      <c r="C766" s="81"/>
      <c r="D766" s="82"/>
      <c r="E766" s="82"/>
      <c r="F766" s="56">
        <f t="shared" si="394"/>
        <v>49.56</v>
      </c>
      <c r="G766" s="56">
        <f t="shared" si="395"/>
        <v>60.67</v>
      </c>
      <c r="H766" s="57">
        <f t="shared" si="404"/>
        <v>69.73</v>
      </c>
      <c r="I766" s="57">
        <f t="shared" si="405"/>
        <v>85.57</v>
      </c>
      <c r="J766" s="57">
        <f t="shared" si="406"/>
        <v>115.76</v>
      </c>
      <c r="K766" s="55">
        <v>178.28</v>
      </c>
      <c r="L766" s="57">
        <f t="shared" si="407"/>
        <v>244.24</v>
      </c>
      <c r="M766" s="57">
        <f t="shared" si="408"/>
        <v>290.38</v>
      </c>
      <c r="N766" s="57">
        <f t="shared" si="409"/>
        <v>377.26</v>
      </c>
      <c r="O766" s="57">
        <f t="shared" si="410"/>
        <v>1565.99</v>
      </c>
      <c r="P766" s="93">
        <f t="shared" si="411"/>
        <v>11389.47</v>
      </c>
    </row>
    <row r="767" spans="1:16" s="24" customFormat="1" x14ac:dyDescent="0.2">
      <c r="A767" s="54">
        <v>30498</v>
      </c>
      <c r="B767" s="81"/>
      <c r="C767" s="81"/>
      <c r="D767" s="82"/>
      <c r="E767" s="82"/>
      <c r="F767" s="56">
        <f t="shared" si="394"/>
        <v>50.04</v>
      </c>
      <c r="G767" s="56">
        <f t="shared" si="395"/>
        <v>61.25</v>
      </c>
      <c r="H767" s="57">
        <f t="shared" si="404"/>
        <v>70.39</v>
      </c>
      <c r="I767" s="57">
        <f t="shared" si="405"/>
        <v>86.4</v>
      </c>
      <c r="J767" s="57">
        <f t="shared" si="406"/>
        <v>116.87</v>
      </c>
      <c r="K767" s="55">
        <v>179.99</v>
      </c>
      <c r="L767" s="57">
        <f t="shared" si="407"/>
        <v>246.59</v>
      </c>
      <c r="M767" s="57">
        <f t="shared" si="408"/>
        <v>293.17</v>
      </c>
      <c r="N767" s="57">
        <f t="shared" si="409"/>
        <v>380.88</v>
      </c>
      <c r="O767" s="57">
        <f t="shared" si="410"/>
        <v>1581.01</v>
      </c>
      <c r="P767" s="93">
        <f t="shared" si="411"/>
        <v>11498.72</v>
      </c>
    </row>
    <row r="768" spans="1:16" s="24" customFormat="1" x14ac:dyDescent="0.2">
      <c r="A768" s="54">
        <v>30529</v>
      </c>
      <c r="B768" s="81"/>
      <c r="C768" s="81"/>
      <c r="D768" s="82"/>
      <c r="E768" s="82"/>
      <c r="F768" s="56">
        <f t="shared" si="394"/>
        <v>50.51</v>
      </c>
      <c r="G768" s="56">
        <f t="shared" si="395"/>
        <v>61.83</v>
      </c>
      <c r="H768" s="57">
        <f t="shared" si="404"/>
        <v>71.06</v>
      </c>
      <c r="I768" s="57">
        <f t="shared" si="405"/>
        <v>87.22</v>
      </c>
      <c r="J768" s="57">
        <f t="shared" si="406"/>
        <v>117.98</v>
      </c>
      <c r="K768" s="55">
        <v>181.7</v>
      </c>
      <c r="L768" s="57">
        <f t="shared" si="407"/>
        <v>248.93</v>
      </c>
      <c r="M768" s="57">
        <f t="shared" si="408"/>
        <v>295.95</v>
      </c>
      <c r="N768" s="57">
        <f t="shared" si="409"/>
        <v>384.5</v>
      </c>
      <c r="O768" s="57">
        <f t="shared" si="410"/>
        <v>1596.03</v>
      </c>
      <c r="P768" s="93">
        <f t="shared" si="411"/>
        <v>11607.96</v>
      </c>
    </row>
    <row r="769" spans="1:16" s="24" customFormat="1" x14ac:dyDescent="0.2">
      <c r="A769" s="54">
        <v>30560</v>
      </c>
      <c r="B769" s="81"/>
      <c r="C769" s="81"/>
      <c r="D769" s="82"/>
      <c r="E769" s="82"/>
      <c r="F769" s="56">
        <f t="shared" si="394"/>
        <v>50.87</v>
      </c>
      <c r="G769" s="56">
        <f t="shared" si="395"/>
        <v>62.26</v>
      </c>
      <c r="H769" s="57">
        <f t="shared" si="404"/>
        <v>71.56</v>
      </c>
      <c r="I769" s="57">
        <f t="shared" si="405"/>
        <v>87.83</v>
      </c>
      <c r="J769" s="57">
        <f t="shared" si="406"/>
        <v>118.8</v>
      </c>
      <c r="K769" s="55">
        <v>182.97</v>
      </c>
      <c r="L769" s="57">
        <f t="shared" si="407"/>
        <v>250.67</v>
      </c>
      <c r="M769" s="57">
        <f t="shared" si="408"/>
        <v>298.02</v>
      </c>
      <c r="N769" s="57">
        <f t="shared" si="409"/>
        <v>387.18</v>
      </c>
      <c r="O769" s="57">
        <f t="shared" si="410"/>
        <v>1607.19</v>
      </c>
      <c r="P769" s="93">
        <f t="shared" si="411"/>
        <v>11689.09</v>
      </c>
    </row>
    <row r="770" spans="1:16" s="24" customFormat="1" x14ac:dyDescent="0.2">
      <c r="A770" s="54">
        <v>30590</v>
      </c>
      <c r="B770" s="81"/>
      <c r="C770" s="81"/>
      <c r="D770" s="82"/>
      <c r="E770" s="82"/>
      <c r="F770" s="56">
        <f t="shared" si="394"/>
        <v>50.87</v>
      </c>
      <c r="G770" s="56">
        <f t="shared" si="395"/>
        <v>62.27</v>
      </c>
      <c r="H770" s="57">
        <f t="shared" si="404"/>
        <v>71.569999999999993</v>
      </c>
      <c r="I770" s="57">
        <f t="shared" si="405"/>
        <v>87.84</v>
      </c>
      <c r="J770" s="57">
        <f t="shared" si="406"/>
        <v>118.82</v>
      </c>
      <c r="K770" s="55">
        <v>183</v>
      </c>
      <c r="L770" s="57">
        <f t="shared" si="407"/>
        <v>250.71</v>
      </c>
      <c r="M770" s="57">
        <f t="shared" si="408"/>
        <v>298.07</v>
      </c>
      <c r="N770" s="57">
        <f t="shared" si="409"/>
        <v>387.25</v>
      </c>
      <c r="O770" s="57">
        <f t="shared" si="410"/>
        <v>1607.45</v>
      </c>
      <c r="P770" s="93">
        <f t="shared" si="411"/>
        <v>11691.01</v>
      </c>
    </row>
    <row r="771" spans="1:16" s="24" customFormat="1" x14ac:dyDescent="0.2">
      <c r="A771" s="54">
        <v>30621</v>
      </c>
      <c r="B771" s="81"/>
      <c r="C771" s="81"/>
      <c r="D771" s="82"/>
      <c r="E771" s="82"/>
      <c r="F771" s="56">
        <f t="shared" si="394"/>
        <v>51.13</v>
      </c>
      <c r="G771" s="56">
        <f t="shared" si="395"/>
        <v>62.59</v>
      </c>
      <c r="H771" s="57">
        <f t="shared" si="404"/>
        <v>71.930000000000007</v>
      </c>
      <c r="I771" s="57">
        <f t="shared" si="405"/>
        <v>88.28</v>
      </c>
      <c r="J771" s="57">
        <f t="shared" si="406"/>
        <v>119.42</v>
      </c>
      <c r="K771" s="55">
        <v>183.92</v>
      </c>
      <c r="L771" s="57">
        <f t="shared" si="407"/>
        <v>251.97</v>
      </c>
      <c r="M771" s="57">
        <f t="shared" si="408"/>
        <v>299.57</v>
      </c>
      <c r="N771" s="57">
        <f t="shared" si="409"/>
        <v>389.19</v>
      </c>
      <c r="O771" s="57">
        <f t="shared" si="410"/>
        <v>1615.53</v>
      </c>
      <c r="P771" s="93">
        <f t="shared" si="411"/>
        <v>11749.78</v>
      </c>
    </row>
    <row r="772" spans="1:16" s="24" customFormat="1" x14ac:dyDescent="0.2">
      <c r="A772" s="54">
        <v>30651</v>
      </c>
      <c r="B772" s="81"/>
      <c r="C772" s="81"/>
      <c r="D772" s="82"/>
      <c r="E772" s="82"/>
      <c r="F772" s="56">
        <f t="shared" si="394"/>
        <v>51.22</v>
      </c>
      <c r="G772" s="56">
        <f t="shared" si="395"/>
        <v>62.7</v>
      </c>
      <c r="H772" s="57">
        <f t="shared" si="404"/>
        <v>72.06</v>
      </c>
      <c r="I772" s="57">
        <f t="shared" si="405"/>
        <v>88.44</v>
      </c>
      <c r="J772" s="57">
        <f t="shared" si="406"/>
        <v>119.64</v>
      </c>
      <c r="K772" s="55">
        <v>184.26</v>
      </c>
      <c r="L772" s="57">
        <f t="shared" si="407"/>
        <v>252.44</v>
      </c>
      <c r="M772" s="57">
        <f t="shared" si="408"/>
        <v>300.12</v>
      </c>
      <c r="N772" s="57">
        <f t="shared" si="409"/>
        <v>389.91</v>
      </c>
      <c r="O772" s="57">
        <f t="shared" si="410"/>
        <v>1618.52</v>
      </c>
      <c r="P772" s="93">
        <f t="shared" si="411"/>
        <v>11771.51</v>
      </c>
    </row>
    <row r="773" spans="1:16" s="62" customFormat="1" x14ac:dyDescent="0.2">
      <c r="A773" s="54">
        <v>30682</v>
      </c>
      <c r="B773" s="81"/>
      <c r="C773" s="81"/>
      <c r="D773" s="83"/>
      <c r="E773" s="83"/>
      <c r="F773" s="56">
        <f>J773*0.4282</f>
        <v>51.71</v>
      </c>
      <c r="G773" s="56">
        <f>J773*0.5241</f>
        <v>63.29</v>
      </c>
      <c r="H773" s="59">
        <f>J773*0.6023</f>
        <v>72.73</v>
      </c>
      <c r="I773" s="59">
        <f>J773*0.7392</f>
        <v>89.27</v>
      </c>
      <c r="J773" s="58">
        <v>120.76</v>
      </c>
      <c r="K773" s="59">
        <f>J773*1.5401</f>
        <v>185.98</v>
      </c>
      <c r="L773" s="59">
        <f>J773*2.1099</f>
        <v>254.79</v>
      </c>
      <c r="M773" s="59">
        <f>J773*2.5085</f>
        <v>302.93</v>
      </c>
      <c r="N773" s="59">
        <f>J773*3.259</f>
        <v>393.56</v>
      </c>
      <c r="O773" s="59">
        <f>J773*13.5282</f>
        <v>1633.67</v>
      </c>
      <c r="P773" s="94">
        <f>J773*98.3907</f>
        <v>11881.66</v>
      </c>
    </row>
    <row r="774" spans="1:16" s="24" customFormat="1" x14ac:dyDescent="0.2">
      <c r="A774" s="54">
        <v>30713</v>
      </c>
      <c r="B774" s="81"/>
      <c r="C774" s="81"/>
      <c r="D774" s="82"/>
      <c r="E774" s="82"/>
      <c r="F774" s="56">
        <f t="shared" ref="F774:F837" si="412">J774*0.4282</f>
        <v>52.1</v>
      </c>
      <c r="G774" s="56">
        <f t="shared" ref="G774:G837" si="413">J774*0.5241</f>
        <v>63.77</v>
      </c>
      <c r="H774" s="59">
        <f t="shared" ref="H774:H789" si="414">J774*0.6023</f>
        <v>73.28</v>
      </c>
      <c r="I774" s="59">
        <f t="shared" ref="I774:I789" si="415">J774*0.7392</f>
        <v>89.94</v>
      </c>
      <c r="J774" s="55">
        <v>121.67</v>
      </c>
      <c r="K774" s="59">
        <f t="shared" ref="K774:K789" si="416">J774*1.5401</f>
        <v>187.38</v>
      </c>
      <c r="L774" s="59">
        <f t="shared" ref="L774:L789" si="417">J774*2.1099</f>
        <v>256.70999999999998</v>
      </c>
      <c r="M774" s="59">
        <f t="shared" ref="M774:M789" si="418">J774*2.5085</f>
        <v>305.20999999999998</v>
      </c>
      <c r="N774" s="59">
        <f t="shared" ref="N774:N789" si="419">J774*3.259</f>
        <v>396.52</v>
      </c>
      <c r="O774" s="59">
        <f t="shared" ref="O774:O789" si="420">J774*13.5282</f>
        <v>1645.98</v>
      </c>
      <c r="P774" s="94">
        <f t="shared" ref="P774:P789" si="421">J774*98.3907</f>
        <v>11971.2</v>
      </c>
    </row>
    <row r="775" spans="1:16" s="24" customFormat="1" x14ac:dyDescent="0.2">
      <c r="A775" s="54">
        <v>30742</v>
      </c>
      <c r="B775" s="81"/>
      <c r="C775" s="81"/>
      <c r="D775" s="82"/>
      <c r="E775" s="82"/>
      <c r="F775" s="56">
        <f t="shared" si="412"/>
        <v>52.32</v>
      </c>
      <c r="G775" s="56">
        <f t="shared" si="413"/>
        <v>64.03</v>
      </c>
      <c r="H775" s="59">
        <f t="shared" si="414"/>
        <v>73.59</v>
      </c>
      <c r="I775" s="59">
        <f t="shared" si="415"/>
        <v>90.32</v>
      </c>
      <c r="J775" s="55">
        <v>122.18</v>
      </c>
      <c r="K775" s="59">
        <f t="shared" si="416"/>
        <v>188.17</v>
      </c>
      <c r="L775" s="59">
        <f t="shared" si="417"/>
        <v>257.79000000000002</v>
      </c>
      <c r="M775" s="59">
        <f t="shared" si="418"/>
        <v>306.49</v>
      </c>
      <c r="N775" s="59">
        <f t="shared" si="419"/>
        <v>398.18</v>
      </c>
      <c r="O775" s="59">
        <f t="shared" si="420"/>
        <v>1652.88</v>
      </c>
      <c r="P775" s="94">
        <f t="shared" si="421"/>
        <v>12021.38</v>
      </c>
    </row>
    <row r="776" spans="1:16" s="24" customFormat="1" x14ac:dyDescent="0.2">
      <c r="A776" s="54">
        <v>30773</v>
      </c>
      <c r="B776" s="81"/>
      <c r="C776" s="81"/>
      <c r="D776" s="82"/>
      <c r="E776" s="82"/>
      <c r="F776" s="56">
        <f t="shared" si="412"/>
        <v>52.66</v>
      </c>
      <c r="G776" s="56">
        <f t="shared" si="413"/>
        <v>64.459999999999994</v>
      </c>
      <c r="H776" s="59">
        <f t="shared" si="414"/>
        <v>74.08</v>
      </c>
      <c r="I776" s="59">
        <f t="shared" si="415"/>
        <v>90.91</v>
      </c>
      <c r="J776" s="55">
        <v>122.99</v>
      </c>
      <c r="K776" s="59">
        <f t="shared" si="416"/>
        <v>189.42</v>
      </c>
      <c r="L776" s="59">
        <f t="shared" si="417"/>
        <v>259.5</v>
      </c>
      <c r="M776" s="59">
        <f t="shared" si="418"/>
        <v>308.52</v>
      </c>
      <c r="N776" s="59">
        <f t="shared" si="419"/>
        <v>400.82</v>
      </c>
      <c r="O776" s="59">
        <f t="shared" si="420"/>
        <v>1663.83</v>
      </c>
      <c r="P776" s="94">
        <f t="shared" si="421"/>
        <v>12101.07</v>
      </c>
    </row>
    <row r="777" spans="1:16" s="24" customFormat="1" x14ac:dyDescent="0.2">
      <c r="A777" s="54">
        <v>30803</v>
      </c>
      <c r="B777" s="81"/>
      <c r="C777" s="81"/>
      <c r="D777" s="82"/>
      <c r="E777" s="82"/>
      <c r="F777" s="56">
        <f t="shared" si="412"/>
        <v>52.78</v>
      </c>
      <c r="G777" s="56">
        <f t="shared" si="413"/>
        <v>64.599999999999994</v>
      </c>
      <c r="H777" s="59">
        <f t="shared" si="414"/>
        <v>74.239999999999995</v>
      </c>
      <c r="I777" s="59">
        <f t="shared" si="415"/>
        <v>91.11</v>
      </c>
      <c r="J777" s="55">
        <v>123.26</v>
      </c>
      <c r="K777" s="59">
        <f t="shared" si="416"/>
        <v>189.83</v>
      </c>
      <c r="L777" s="59">
        <f t="shared" si="417"/>
        <v>260.07</v>
      </c>
      <c r="M777" s="59">
        <f t="shared" si="418"/>
        <v>309.2</v>
      </c>
      <c r="N777" s="59">
        <f t="shared" si="419"/>
        <v>401.7</v>
      </c>
      <c r="O777" s="59">
        <f t="shared" si="420"/>
        <v>1667.49</v>
      </c>
      <c r="P777" s="94">
        <f t="shared" si="421"/>
        <v>12127.64</v>
      </c>
    </row>
    <row r="778" spans="1:16" s="24" customFormat="1" x14ac:dyDescent="0.2">
      <c r="A778" s="54">
        <v>30834</v>
      </c>
      <c r="B778" s="81"/>
      <c r="C778" s="81"/>
      <c r="D778" s="82"/>
      <c r="E778" s="82"/>
      <c r="F778" s="56">
        <f t="shared" si="412"/>
        <v>52.93</v>
      </c>
      <c r="G778" s="56">
        <f t="shared" si="413"/>
        <v>64.78</v>
      </c>
      <c r="H778" s="59">
        <f t="shared" si="414"/>
        <v>74.44</v>
      </c>
      <c r="I778" s="59">
        <f t="shared" si="415"/>
        <v>91.37</v>
      </c>
      <c r="J778" s="55">
        <v>123.6</v>
      </c>
      <c r="K778" s="59">
        <f t="shared" si="416"/>
        <v>190.36</v>
      </c>
      <c r="L778" s="59">
        <f t="shared" si="417"/>
        <v>260.77999999999997</v>
      </c>
      <c r="M778" s="59">
        <f t="shared" si="418"/>
        <v>310.05</v>
      </c>
      <c r="N778" s="59">
        <f t="shared" si="419"/>
        <v>402.81</v>
      </c>
      <c r="O778" s="59">
        <f t="shared" si="420"/>
        <v>1672.09</v>
      </c>
      <c r="P778" s="94">
        <f t="shared" si="421"/>
        <v>12161.09</v>
      </c>
    </row>
    <row r="779" spans="1:16" s="24" customFormat="1" x14ac:dyDescent="0.2">
      <c r="A779" s="54">
        <v>30864</v>
      </c>
      <c r="B779" s="81"/>
      <c r="C779" s="81"/>
      <c r="D779" s="82"/>
      <c r="E779" s="82"/>
      <c r="F779" s="56">
        <f t="shared" si="412"/>
        <v>53.21</v>
      </c>
      <c r="G779" s="56">
        <f t="shared" si="413"/>
        <v>65.13</v>
      </c>
      <c r="H779" s="59">
        <f t="shared" si="414"/>
        <v>74.849999999999994</v>
      </c>
      <c r="I779" s="59">
        <f t="shared" si="415"/>
        <v>91.86</v>
      </c>
      <c r="J779" s="55">
        <v>124.27</v>
      </c>
      <c r="K779" s="59">
        <f t="shared" si="416"/>
        <v>191.39</v>
      </c>
      <c r="L779" s="59">
        <f t="shared" si="417"/>
        <v>262.2</v>
      </c>
      <c r="M779" s="59">
        <f t="shared" si="418"/>
        <v>311.73</v>
      </c>
      <c r="N779" s="59">
        <f t="shared" si="419"/>
        <v>405</v>
      </c>
      <c r="O779" s="59">
        <f t="shared" si="420"/>
        <v>1681.15</v>
      </c>
      <c r="P779" s="94">
        <f t="shared" si="421"/>
        <v>12227.01</v>
      </c>
    </row>
    <row r="780" spans="1:16" s="24" customFormat="1" x14ac:dyDescent="0.2">
      <c r="A780" s="54">
        <v>30895</v>
      </c>
      <c r="B780" s="81"/>
      <c r="C780" s="81"/>
      <c r="D780" s="82"/>
      <c r="E780" s="82"/>
      <c r="F780" s="56">
        <f t="shared" si="412"/>
        <v>53.42</v>
      </c>
      <c r="G780" s="56">
        <f t="shared" si="413"/>
        <v>65.39</v>
      </c>
      <c r="H780" s="59">
        <f t="shared" si="414"/>
        <v>75.14</v>
      </c>
      <c r="I780" s="59">
        <f t="shared" si="415"/>
        <v>92.22</v>
      </c>
      <c r="J780" s="55">
        <v>124.76</v>
      </c>
      <c r="K780" s="59">
        <f t="shared" si="416"/>
        <v>192.14</v>
      </c>
      <c r="L780" s="59">
        <f t="shared" si="417"/>
        <v>263.23</v>
      </c>
      <c r="M780" s="59">
        <f t="shared" si="418"/>
        <v>312.95999999999998</v>
      </c>
      <c r="N780" s="59">
        <f t="shared" si="419"/>
        <v>406.59</v>
      </c>
      <c r="O780" s="59">
        <f t="shared" si="420"/>
        <v>1687.78</v>
      </c>
      <c r="P780" s="94">
        <f t="shared" si="421"/>
        <v>12275.22</v>
      </c>
    </row>
    <row r="781" spans="1:16" s="24" customFormat="1" x14ac:dyDescent="0.2">
      <c r="A781" s="54">
        <v>30926</v>
      </c>
      <c r="B781" s="81"/>
      <c r="C781" s="81"/>
      <c r="D781" s="82"/>
      <c r="E781" s="82"/>
      <c r="F781" s="56">
        <f t="shared" si="412"/>
        <v>53.58</v>
      </c>
      <c r="G781" s="56">
        <f t="shared" si="413"/>
        <v>65.58</v>
      </c>
      <c r="H781" s="59">
        <f t="shared" si="414"/>
        <v>75.37</v>
      </c>
      <c r="I781" s="59">
        <f t="shared" si="415"/>
        <v>92.5</v>
      </c>
      <c r="J781" s="55">
        <v>125.13</v>
      </c>
      <c r="K781" s="59">
        <f t="shared" si="416"/>
        <v>192.71</v>
      </c>
      <c r="L781" s="59">
        <f t="shared" si="417"/>
        <v>264.01</v>
      </c>
      <c r="M781" s="59">
        <f t="shared" si="418"/>
        <v>313.89</v>
      </c>
      <c r="N781" s="59">
        <f t="shared" si="419"/>
        <v>407.8</v>
      </c>
      <c r="O781" s="59">
        <f t="shared" si="420"/>
        <v>1692.78</v>
      </c>
      <c r="P781" s="94">
        <f t="shared" si="421"/>
        <v>12311.63</v>
      </c>
    </row>
    <row r="782" spans="1:16" s="24" customFormat="1" x14ac:dyDescent="0.2">
      <c r="A782" s="54">
        <v>30956</v>
      </c>
      <c r="B782" s="81"/>
      <c r="C782" s="81"/>
      <c r="D782" s="82"/>
      <c r="E782" s="82"/>
      <c r="F782" s="56">
        <f t="shared" si="412"/>
        <v>53.83</v>
      </c>
      <c r="G782" s="56">
        <f t="shared" si="413"/>
        <v>65.88</v>
      </c>
      <c r="H782" s="59">
        <f t="shared" si="414"/>
        <v>75.72</v>
      </c>
      <c r="I782" s="59">
        <f t="shared" si="415"/>
        <v>92.92</v>
      </c>
      <c r="J782" s="55">
        <v>125.71</v>
      </c>
      <c r="K782" s="59">
        <f t="shared" si="416"/>
        <v>193.61</v>
      </c>
      <c r="L782" s="59">
        <f t="shared" si="417"/>
        <v>265.24</v>
      </c>
      <c r="M782" s="59">
        <f t="shared" si="418"/>
        <v>315.33999999999997</v>
      </c>
      <c r="N782" s="59">
        <f t="shared" si="419"/>
        <v>409.69</v>
      </c>
      <c r="O782" s="59">
        <f t="shared" si="420"/>
        <v>1700.63</v>
      </c>
      <c r="P782" s="94">
        <f t="shared" si="421"/>
        <v>12368.69</v>
      </c>
    </row>
    <row r="783" spans="1:16" s="24" customFormat="1" x14ac:dyDescent="0.2">
      <c r="A783" s="54">
        <v>30987</v>
      </c>
      <c r="B783" s="81"/>
      <c r="C783" s="81"/>
      <c r="D783" s="82"/>
      <c r="E783" s="82"/>
      <c r="F783" s="56">
        <f t="shared" si="412"/>
        <v>53.85</v>
      </c>
      <c r="G783" s="56">
        <f t="shared" si="413"/>
        <v>65.91</v>
      </c>
      <c r="H783" s="59">
        <f t="shared" si="414"/>
        <v>75.75</v>
      </c>
      <c r="I783" s="59">
        <f t="shared" si="415"/>
        <v>92.96</v>
      </c>
      <c r="J783" s="55">
        <v>125.76</v>
      </c>
      <c r="K783" s="59">
        <f t="shared" si="416"/>
        <v>193.68</v>
      </c>
      <c r="L783" s="59">
        <f t="shared" si="417"/>
        <v>265.33999999999997</v>
      </c>
      <c r="M783" s="59">
        <f t="shared" si="418"/>
        <v>315.47000000000003</v>
      </c>
      <c r="N783" s="59">
        <f t="shared" si="419"/>
        <v>409.85</v>
      </c>
      <c r="O783" s="59">
        <f t="shared" si="420"/>
        <v>1701.31</v>
      </c>
      <c r="P783" s="94">
        <f t="shared" si="421"/>
        <v>12373.61</v>
      </c>
    </row>
    <row r="784" spans="1:16" s="24" customFormat="1" x14ac:dyDescent="0.2">
      <c r="A784" s="54">
        <v>31017</v>
      </c>
      <c r="B784" s="81"/>
      <c r="C784" s="81"/>
      <c r="D784" s="82"/>
      <c r="E784" s="82"/>
      <c r="F784" s="56">
        <f t="shared" si="412"/>
        <v>53.97</v>
      </c>
      <c r="G784" s="56">
        <f t="shared" si="413"/>
        <v>66.06</v>
      </c>
      <c r="H784" s="59">
        <f t="shared" si="414"/>
        <v>75.91</v>
      </c>
      <c r="I784" s="59">
        <f t="shared" si="415"/>
        <v>93.17</v>
      </c>
      <c r="J784" s="55">
        <v>126.04</v>
      </c>
      <c r="K784" s="59">
        <f t="shared" si="416"/>
        <v>194.11</v>
      </c>
      <c r="L784" s="59">
        <f t="shared" si="417"/>
        <v>265.93</v>
      </c>
      <c r="M784" s="59">
        <f t="shared" si="418"/>
        <v>316.17</v>
      </c>
      <c r="N784" s="59">
        <f t="shared" si="419"/>
        <v>410.76</v>
      </c>
      <c r="O784" s="59">
        <f t="shared" si="420"/>
        <v>1705.09</v>
      </c>
      <c r="P784" s="94">
        <f t="shared" si="421"/>
        <v>12401.16</v>
      </c>
    </row>
    <row r="785" spans="1:16" s="24" customFormat="1" x14ac:dyDescent="0.2">
      <c r="A785" s="54">
        <v>31048</v>
      </c>
      <c r="B785" s="81"/>
      <c r="C785" s="81"/>
      <c r="D785" s="82"/>
      <c r="E785" s="82"/>
      <c r="F785" s="56">
        <f t="shared" si="412"/>
        <v>54.32</v>
      </c>
      <c r="G785" s="56">
        <f t="shared" si="413"/>
        <v>66.48</v>
      </c>
      <c r="H785" s="59">
        <f t="shared" si="414"/>
        <v>76.400000000000006</v>
      </c>
      <c r="I785" s="59">
        <f t="shared" si="415"/>
        <v>93.77</v>
      </c>
      <c r="J785" s="55">
        <v>126.85</v>
      </c>
      <c r="K785" s="59">
        <f t="shared" si="416"/>
        <v>195.36</v>
      </c>
      <c r="L785" s="59">
        <f t="shared" si="417"/>
        <v>267.64</v>
      </c>
      <c r="M785" s="59">
        <f t="shared" si="418"/>
        <v>318.2</v>
      </c>
      <c r="N785" s="59">
        <f t="shared" si="419"/>
        <v>413.4</v>
      </c>
      <c r="O785" s="59">
        <f t="shared" si="420"/>
        <v>1716.05</v>
      </c>
      <c r="P785" s="94">
        <f t="shared" si="421"/>
        <v>12480.86</v>
      </c>
    </row>
    <row r="786" spans="1:16" s="24" customFormat="1" x14ac:dyDescent="0.2">
      <c r="A786" s="54">
        <v>31079</v>
      </c>
      <c r="B786" s="81"/>
      <c r="C786" s="81"/>
      <c r="D786" s="82"/>
      <c r="E786" s="82"/>
      <c r="F786" s="56">
        <f t="shared" si="412"/>
        <v>54.88</v>
      </c>
      <c r="G786" s="56">
        <f t="shared" si="413"/>
        <v>67.17</v>
      </c>
      <c r="H786" s="59">
        <f t="shared" si="414"/>
        <v>77.19</v>
      </c>
      <c r="I786" s="59">
        <f t="shared" si="415"/>
        <v>94.74</v>
      </c>
      <c r="J786" s="55">
        <v>128.16</v>
      </c>
      <c r="K786" s="59">
        <f t="shared" si="416"/>
        <v>197.38</v>
      </c>
      <c r="L786" s="59">
        <f t="shared" si="417"/>
        <v>270.39999999999998</v>
      </c>
      <c r="M786" s="59">
        <f t="shared" si="418"/>
        <v>321.49</v>
      </c>
      <c r="N786" s="59">
        <f t="shared" si="419"/>
        <v>417.67</v>
      </c>
      <c r="O786" s="59">
        <f t="shared" si="420"/>
        <v>1733.77</v>
      </c>
      <c r="P786" s="94">
        <f t="shared" si="421"/>
        <v>12609.75</v>
      </c>
    </row>
    <row r="787" spans="1:16" s="24" customFormat="1" x14ac:dyDescent="0.2">
      <c r="A787" s="54">
        <v>31107</v>
      </c>
      <c r="B787" s="81"/>
      <c r="C787" s="81"/>
      <c r="D787" s="82"/>
      <c r="E787" s="82"/>
      <c r="F787" s="56">
        <f t="shared" si="412"/>
        <v>55.32</v>
      </c>
      <c r="G787" s="56">
        <f t="shared" si="413"/>
        <v>67.709999999999994</v>
      </c>
      <c r="H787" s="59">
        <f t="shared" si="414"/>
        <v>77.81</v>
      </c>
      <c r="I787" s="59">
        <f t="shared" si="415"/>
        <v>95.5</v>
      </c>
      <c r="J787" s="55">
        <v>129.19</v>
      </c>
      <c r="K787" s="59">
        <f t="shared" si="416"/>
        <v>198.97</v>
      </c>
      <c r="L787" s="59">
        <f t="shared" si="417"/>
        <v>272.58</v>
      </c>
      <c r="M787" s="59">
        <f t="shared" si="418"/>
        <v>324.07</v>
      </c>
      <c r="N787" s="59">
        <f t="shared" si="419"/>
        <v>421.03</v>
      </c>
      <c r="O787" s="59">
        <f t="shared" si="420"/>
        <v>1747.71</v>
      </c>
      <c r="P787" s="94">
        <f t="shared" si="421"/>
        <v>12711.09</v>
      </c>
    </row>
    <row r="788" spans="1:16" s="24" customFormat="1" x14ac:dyDescent="0.2">
      <c r="A788" s="54">
        <v>31138</v>
      </c>
      <c r="B788" s="81"/>
      <c r="C788" s="81"/>
      <c r="D788" s="82"/>
      <c r="E788" s="82"/>
      <c r="F788" s="56">
        <f t="shared" si="412"/>
        <v>55.54</v>
      </c>
      <c r="G788" s="56">
        <f t="shared" si="413"/>
        <v>67.98</v>
      </c>
      <c r="H788" s="59">
        <f t="shared" si="414"/>
        <v>78.12</v>
      </c>
      <c r="I788" s="59">
        <f t="shared" si="415"/>
        <v>95.87</v>
      </c>
      <c r="J788" s="55">
        <v>129.69999999999999</v>
      </c>
      <c r="K788" s="59">
        <f t="shared" si="416"/>
        <v>199.75</v>
      </c>
      <c r="L788" s="59">
        <f t="shared" si="417"/>
        <v>273.64999999999998</v>
      </c>
      <c r="M788" s="59">
        <f t="shared" si="418"/>
        <v>325.35000000000002</v>
      </c>
      <c r="N788" s="59">
        <f t="shared" si="419"/>
        <v>422.69</v>
      </c>
      <c r="O788" s="59">
        <f t="shared" si="420"/>
        <v>1754.61</v>
      </c>
      <c r="P788" s="94">
        <f t="shared" si="421"/>
        <v>12761.27</v>
      </c>
    </row>
    <row r="789" spans="1:16" s="24" customFormat="1" x14ac:dyDescent="0.2">
      <c r="A789" s="54">
        <v>31168</v>
      </c>
      <c r="B789" s="81"/>
      <c r="C789" s="81"/>
      <c r="D789" s="82"/>
      <c r="E789" s="82"/>
      <c r="F789" s="56">
        <f t="shared" si="412"/>
        <v>55.59</v>
      </c>
      <c r="G789" s="56">
        <f t="shared" si="413"/>
        <v>68.040000000000006</v>
      </c>
      <c r="H789" s="59">
        <f t="shared" si="414"/>
        <v>78.2</v>
      </c>
      <c r="I789" s="59">
        <f t="shared" si="415"/>
        <v>95.97</v>
      </c>
      <c r="J789" s="55">
        <v>129.83000000000001</v>
      </c>
      <c r="K789" s="59">
        <f t="shared" si="416"/>
        <v>199.95</v>
      </c>
      <c r="L789" s="59">
        <f t="shared" si="417"/>
        <v>273.93</v>
      </c>
      <c r="M789" s="59">
        <f t="shared" si="418"/>
        <v>325.68</v>
      </c>
      <c r="N789" s="59">
        <f t="shared" si="419"/>
        <v>423.12</v>
      </c>
      <c r="O789" s="59">
        <f t="shared" si="420"/>
        <v>1756.37</v>
      </c>
      <c r="P789" s="94">
        <f t="shared" si="421"/>
        <v>12774.06</v>
      </c>
    </row>
    <row r="790" spans="1:16" s="24" customFormat="1" x14ac:dyDescent="0.2">
      <c r="A790" s="54">
        <v>31199</v>
      </c>
      <c r="B790" s="81"/>
      <c r="C790" s="81"/>
      <c r="D790" s="82"/>
      <c r="E790" s="82"/>
      <c r="F790" s="56">
        <f t="shared" si="412"/>
        <v>55.6</v>
      </c>
      <c r="G790" s="56">
        <f t="shared" si="413"/>
        <v>68.05</v>
      </c>
      <c r="H790" s="59">
        <f t="shared" ref="H790:H805" si="422">J790*0.6023</f>
        <v>78.209999999999994</v>
      </c>
      <c r="I790" s="59">
        <f t="shared" ref="I790:I805" si="423">J790*0.7392</f>
        <v>95.99</v>
      </c>
      <c r="J790" s="55">
        <v>129.85</v>
      </c>
      <c r="K790" s="59">
        <f t="shared" ref="K790:K805" si="424">J790*1.5401</f>
        <v>199.98</v>
      </c>
      <c r="L790" s="59">
        <f t="shared" ref="L790:L805" si="425">J790*2.1099</f>
        <v>273.97000000000003</v>
      </c>
      <c r="M790" s="59">
        <f t="shared" ref="M790:M805" si="426">J790*2.5085</f>
        <v>325.73</v>
      </c>
      <c r="N790" s="59">
        <f t="shared" ref="N790:N805" si="427">J790*3.259</f>
        <v>423.18</v>
      </c>
      <c r="O790" s="59">
        <f t="shared" ref="O790:O805" si="428">J790*13.5282</f>
        <v>1756.64</v>
      </c>
      <c r="P790" s="94">
        <f t="shared" ref="P790:P805" si="429">J790*98.3907</f>
        <v>12776.03</v>
      </c>
    </row>
    <row r="791" spans="1:16" s="24" customFormat="1" x14ac:dyDescent="0.2">
      <c r="A791" s="54">
        <v>31229</v>
      </c>
      <c r="B791" s="81"/>
      <c r="C791" s="81"/>
      <c r="D791" s="82"/>
      <c r="E791" s="82"/>
      <c r="F791" s="56">
        <f t="shared" si="412"/>
        <v>55.91</v>
      </c>
      <c r="G791" s="56">
        <f t="shared" si="413"/>
        <v>68.430000000000007</v>
      </c>
      <c r="H791" s="59">
        <f t="shared" si="422"/>
        <v>78.64</v>
      </c>
      <c r="I791" s="59">
        <f t="shared" si="423"/>
        <v>96.51</v>
      </c>
      <c r="J791" s="55">
        <v>130.56</v>
      </c>
      <c r="K791" s="59">
        <f t="shared" si="424"/>
        <v>201.08</v>
      </c>
      <c r="L791" s="59">
        <f t="shared" si="425"/>
        <v>275.47000000000003</v>
      </c>
      <c r="M791" s="59">
        <f t="shared" si="426"/>
        <v>327.51</v>
      </c>
      <c r="N791" s="59">
        <f t="shared" si="427"/>
        <v>425.5</v>
      </c>
      <c r="O791" s="59">
        <f t="shared" si="428"/>
        <v>1766.24</v>
      </c>
      <c r="P791" s="94">
        <f t="shared" si="429"/>
        <v>12845.89</v>
      </c>
    </row>
    <row r="792" spans="1:16" s="24" customFormat="1" x14ac:dyDescent="0.2">
      <c r="A792" s="54">
        <v>31260</v>
      </c>
      <c r="B792" s="81"/>
      <c r="C792" s="81"/>
      <c r="D792" s="82"/>
      <c r="E792" s="82"/>
      <c r="F792" s="56">
        <f t="shared" si="412"/>
        <v>55.91</v>
      </c>
      <c r="G792" s="56">
        <f t="shared" si="413"/>
        <v>68.430000000000007</v>
      </c>
      <c r="H792" s="59">
        <f t="shared" si="422"/>
        <v>78.64</v>
      </c>
      <c r="I792" s="59">
        <f t="shared" si="423"/>
        <v>96.51</v>
      </c>
      <c r="J792" s="55">
        <v>130.56</v>
      </c>
      <c r="K792" s="59">
        <f t="shared" si="424"/>
        <v>201.08</v>
      </c>
      <c r="L792" s="59">
        <f t="shared" si="425"/>
        <v>275.47000000000003</v>
      </c>
      <c r="M792" s="59">
        <f t="shared" si="426"/>
        <v>327.51</v>
      </c>
      <c r="N792" s="59">
        <f t="shared" si="427"/>
        <v>425.5</v>
      </c>
      <c r="O792" s="59">
        <f t="shared" si="428"/>
        <v>1766.24</v>
      </c>
      <c r="P792" s="94">
        <f t="shared" si="429"/>
        <v>12845.89</v>
      </c>
    </row>
    <row r="793" spans="1:16" s="24" customFormat="1" x14ac:dyDescent="0.2">
      <c r="A793" s="54">
        <v>31291</v>
      </c>
      <c r="B793" s="81"/>
      <c r="C793" s="81"/>
      <c r="D793" s="82"/>
      <c r="E793" s="82"/>
      <c r="F793" s="56">
        <f t="shared" si="412"/>
        <v>56.02</v>
      </c>
      <c r="G793" s="56">
        <f t="shared" si="413"/>
        <v>68.569999999999993</v>
      </c>
      <c r="H793" s="59">
        <f t="shared" si="422"/>
        <v>78.8</v>
      </c>
      <c r="I793" s="59">
        <f t="shared" si="423"/>
        <v>96.71</v>
      </c>
      <c r="J793" s="55">
        <v>130.83000000000001</v>
      </c>
      <c r="K793" s="59">
        <f t="shared" si="424"/>
        <v>201.49</v>
      </c>
      <c r="L793" s="59">
        <f t="shared" si="425"/>
        <v>276.04000000000002</v>
      </c>
      <c r="M793" s="59">
        <f t="shared" si="426"/>
        <v>328.19</v>
      </c>
      <c r="N793" s="59">
        <f t="shared" si="427"/>
        <v>426.37</v>
      </c>
      <c r="O793" s="59">
        <f t="shared" si="428"/>
        <v>1769.89</v>
      </c>
      <c r="P793" s="94">
        <f t="shared" si="429"/>
        <v>12872.46</v>
      </c>
    </row>
    <row r="794" spans="1:16" s="24" customFormat="1" x14ac:dyDescent="0.2">
      <c r="A794" s="54">
        <v>31321</v>
      </c>
      <c r="B794" s="81"/>
      <c r="C794" s="81"/>
      <c r="D794" s="82"/>
      <c r="E794" s="82"/>
      <c r="F794" s="56">
        <f t="shared" si="412"/>
        <v>55.99</v>
      </c>
      <c r="G794" s="56">
        <f t="shared" si="413"/>
        <v>68.53</v>
      </c>
      <c r="H794" s="59">
        <f t="shared" si="422"/>
        <v>78.760000000000005</v>
      </c>
      <c r="I794" s="59">
        <f t="shared" si="423"/>
        <v>96.66</v>
      </c>
      <c r="J794" s="55">
        <v>130.76</v>
      </c>
      <c r="K794" s="59">
        <f t="shared" si="424"/>
        <v>201.38</v>
      </c>
      <c r="L794" s="59">
        <f t="shared" si="425"/>
        <v>275.89</v>
      </c>
      <c r="M794" s="59">
        <f t="shared" si="426"/>
        <v>328.01</v>
      </c>
      <c r="N794" s="59">
        <f t="shared" si="427"/>
        <v>426.15</v>
      </c>
      <c r="O794" s="59">
        <f t="shared" si="428"/>
        <v>1768.95</v>
      </c>
      <c r="P794" s="94">
        <f t="shared" si="429"/>
        <v>12865.57</v>
      </c>
    </row>
    <row r="795" spans="1:16" s="24" customFormat="1" x14ac:dyDescent="0.2">
      <c r="A795" s="54">
        <v>31352</v>
      </c>
      <c r="B795" s="81"/>
      <c r="C795" s="81"/>
      <c r="D795" s="82"/>
      <c r="E795" s="82"/>
      <c r="F795" s="56">
        <f t="shared" si="412"/>
        <v>56.12</v>
      </c>
      <c r="G795" s="56">
        <f t="shared" si="413"/>
        <v>68.69</v>
      </c>
      <c r="H795" s="59">
        <f t="shared" si="422"/>
        <v>78.94</v>
      </c>
      <c r="I795" s="59">
        <f t="shared" si="423"/>
        <v>96.89</v>
      </c>
      <c r="J795" s="55">
        <v>131.07</v>
      </c>
      <c r="K795" s="59">
        <f t="shared" si="424"/>
        <v>201.86</v>
      </c>
      <c r="L795" s="59">
        <f t="shared" si="425"/>
        <v>276.54000000000002</v>
      </c>
      <c r="M795" s="59">
        <f t="shared" si="426"/>
        <v>328.79</v>
      </c>
      <c r="N795" s="59">
        <f t="shared" si="427"/>
        <v>427.16</v>
      </c>
      <c r="O795" s="59">
        <f t="shared" si="428"/>
        <v>1773.14</v>
      </c>
      <c r="P795" s="94">
        <f t="shared" si="429"/>
        <v>12896.07</v>
      </c>
    </row>
    <row r="796" spans="1:16" s="24" customFormat="1" x14ac:dyDescent="0.2">
      <c r="A796" s="54">
        <v>31382</v>
      </c>
      <c r="B796" s="81"/>
      <c r="C796" s="81"/>
      <c r="D796" s="82"/>
      <c r="E796" s="82"/>
      <c r="F796" s="56">
        <f t="shared" si="412"/>
        <v>56.14</v>
      </c>
      <c r="G796" s="56">
        <f t="shared" si="413"/>
        <v>68.709999999999994</v>
      </c>
      <c r="H796" s="59">
        <f t="shared" si="422"/>
        <v>78.97</v>
      </c>
      <c r="I796" s="59">
        <f t="shared" si="423"/>
        <v>96.92</v>
      </c>
      <c r="J796" s="55">
        <v>131.11000000000001</v>
      </c>
      <c r="K796" s="59">
        <f t="shared" si="424"/>
        <v>201.92</v>
      </c>
      <c r="L796" s="59">
        <f t="shared" si="425"/>
        <v>276.63</v>
      </c>
      <c r="M796" s="59">
        <f t="shared" si="426"/>
        <v>328.89</v>
      </c>
      <c r="N796" s="59">
        <f t="shared" si="427"/>
        <v>427.29</v>
      </c>
      <c r="O796" s="59">
        <f t="shared" si="428"/>
        <v>1773.68</v>
      </c>
      <c r="P796" s="94">
        <f t="shared" si="429"/>
        <v>12900</v>
      </c>
    </row>
    <row r="797" spans="1:16" s="24" customFormat="1" x14ac:dyDescent="0.2">
      <c r="A797" s="54">
        <v>31413</v>
      </c>
      <c r="B797" s="81"/>
      <c r="C797" s="81"/>
      <c r="D797" s="82"/>
      <c r="E797" s="82"/>
      <c r="F797" s="56">
        <f t="shared" si="412"/>
        <v>56.21</v>
      </c>
      <c r="G797" s="56">
        <f t="shared" si="413"/>
        <v>68.8</v>
      </c>
      <c r="H797" s="59">
        <f t="shared" si="422"/>
        <v>79.06</v>
      </c>
      <c r="I797" s="59">
        <f t="shared" si="423"/>
        <v>97.03</v>
      </c>
      <c r="J797" s="55">
        <v>131.27000000000001</v>
      </c>
      <c r="K797" s="59">
        <f t="shared" si="424"/>
        <v>202.17</v>
      </c>
      <c r="L797" s="59">
        <f t="shared" si="425"/>
        <v>276.97000000000003</v>
      </c>
      <c r="M797" s="59">
        <f t="shared" si="426"/>
        <v>329.29</v>
      </c>
      <c r="N797" s="59">
        <f t="shared" si="427"/>
        <v>427.81</v>
      </c>
      <c r="O797" s="59">
        <f t="shared" si="428"/>
        <v>1775.85</v>
      </c>
      <c r="P797" s="94">
        <f t="shared" si="429"/>
        <v>12915.75</v>
      </c>
    </row>
    <row r="798" spans="1:16" s="24" customFormat="1" x14ac:dyDescent="0.2">
      <c r="A798" s="54">
        <v>31444</v>
      </c>
      <c r="B798" s="81"/>
      <c r="C798" s="81"/>
      <c r="D798" s="82"/>
      <c r="E798" s="82"/>
      <c r="F798" s="56">
        <f t="shared" si="412"/>
        <v>56.25</v>
      </c>
      <c r="G798" s="56">
        <f t="shared" si="413"/>
        <v>68.849999999999994</v>
      </c>
      <c r="H798" s="59">
        <f t="shared" si="422"/>
        <v>79.12</v>
      </c>
      <c r="I798" s="59">
        <f t="shared" si="423"/>
        <v>97.11</v>
      </c>
      <c r="J798" s="55">
        <v>131.37</v>
      </c>
      <c r="K798" s="59">
        <f t="shared" si="424"/>
        <v>202.32</v>
      </c>
      <c r="L798" s="59">
        <f t="shared" si="425"/>
        <v>277.18</v>
      </c>
      <c r="M798" s="59">
        <f t="shared" si="426"/>
        <v>329.54</v>
      </c>
      <c r="N798" s="59">
        <f t="shared" si="427"/>
        <v>428.13</v>
      </c>
      <c r="O798" s="59">
        <f t="shared" si="428"/>
        <v>1777.2</v>
      </c>
      <c r="P798" s="94">
        <f t="shared" si="429"/>
        <v>12925.59</v>
      </c>
    </row>
    <row r="799" spans="1:16" s="24" customFormat="1" x14ac:dyDescent="0.2">
      <c r="A799" s="54">
        <v>31472</v>
      </c>
      <c r="B799" s="81"/>
      <c r="C799" s="81"/>
      <c r="D799" s="82"/>
      <c r="E799" s="82"/>
      <c r="F799" s="56">
        <f t="shared" si="412"/>
        <v>56.17</v>
      </c>
      <c r="G799" s="56">
        <f t="shared" si="413"/>
        <v>68.75</v>
      </c>
      <c r="H799" s="59">
        <f t="shared" si="422"/>
        <v>79</v>
      </c>
      <c r="I799" s="59">
        <f t="shared" si="423"/>
        <v>96.96</v>
      </c>
      <c r="J799" s="55">
        <v>131.16999999999999</v>
      </c>
      <c r="K799" s="59">
        <f t="shared" si="424"/>
        <v>202.01</v>
      </c>
      <c r="L799" s="59">
        <f t="shared" si="425"/>
        <v>276.76</v>
      </c>
      <c r="M799" s="59">
        <f t="shared" si="426"/>
        <v>329.04</v>
      </c>
      <c r="N799" s="59">
        <f t="shared" si="427"/>
        <v>427.48</v>
      </c>
      <c r="O799" s="59">
        <f t="shared" si="428"/>
        <v>1774.49</v>
      </c>
      <c r="P799" s="94">
        <f t="shared" si="429"/>
        <v>12905.91</v>
      </c>
    </row>
    <row r="800" spans="1:16" s="24" customFormat="1" x14ac:dyDescent="0.2">
      <c r="A800" s="54">
        <v>31503</v>
      </c>
      <c r="B800" s="81"/>
      <c r="C800" s="81"/>
      <c r="D800" s="82"/>
      <c r="E800" s="82"/>
      <c r="F800" s="56">
        <f t="shared" si="412"/>
        <v>56.34</v>
      </c>
      <c r="G800" s="56">
        <f t="shared" si="413"/>
        <v>68.959999999999994</v>
      </c>
      <c r="H800" s="59">
        <f t="shared" si="422"/>
        <v>79.25</v>
      </c>
      <c r="I800" s="59">
        <f t="shared" si="423"/>
        <v>97.26</v>
      </c>
      <c r="J800" s="55">
        <v>131.58000000000001</v>
      </c>
      <c r="K800" s="59">
        <f t="shared" si="424"/>
        <v>202.65</v>
      </c>
      <c r="L800" s="59">
        <f t="shared" si="425"/>
        <v>277.62</v>
      </c>
      <c r="M800" s="59">
        <f t="shared" si="426"/>
        <v>330.07</v>
      </c>
      <c r="N800" s="59">
        <f t="shared" si="427"/>
        <v>428.82</v>
      </c>
      <c r="O800" s="59">
        <f t="shared" si="428"/>
        <v>1780.04</v>
      </c>
      <c r="P800" s="94">
        <f t="shared" si="429"/>
        <v>12946.25</v>
      </c>
    </row>
    <row r="801" spans="1:16" s="24" customFormat="1" x14ac:dyDescent="0.2">
      <c r="A801" s="54">
        <v>31533</v>
      </c>
      <c r="B801" s="81"/>
      <c r="C801" s="81"/>
      <c r="D801" s="82"/>
      <c r="E801" s="82"/>
      <c r="F801" s="56">
        <f t="shared" si="412"/>
        <v>56.21</v>
      </c>
      <c r="G801" s="56">
        <f t="shared" si="413"/>
        <v>68.8</v>
      </c>
      <c r="H801" s="59">
        <f t="shared" si="422"/>
        <v>79.069999999999993</v>
      </c>
      <c r="I801" s="59">
        <f t="shared" si="423"/>
        <v>97.04</v>
      </c>
      <c r="J801" s="55">
        <v>131.28</v>
      </c>
      <c r="K801" s="59">
        <f t="shared" si="424"/>
        <v>202.18</v>
      </c>
      <c r="L801" s="59">
        <f t="shared" si="425"/>
        <v>276.99</v>
      </c>
      <c r="M801" s="59">
        <f t="shared" si="426"/>
        <v>329.32</v>
      </c>
      <c r="N801" s="59">
        <f t="shared" si="427"/>
        <v>427.84</v>
      </c>
      <c r="O801" s="59">
        <f t="shared" si="428"/>
        <v>1775.98</v>
      </c>
      <c r="P801" s="94">
        <f t="shared" si="429"/>
        <v>12916.73</v>
      </c>
    </row>
    <row r="802" spans="1:16" s="24" customFormat="1" x14ac:dyDescent="0.2">
      <c r="A802" s="54">
        <v>31564</v>
      </c>
      <c r="B802" s="81"/>
      <c r="C802" s="81"/>
      <c r="D802" s="82"/>
      <c r="E802" s="82"/>
      <c r="F802" s="56">
        <f t="shared" si="412"/>
        <v>56.29</v>
      </c>
      <c r="G802" s="56">
        <f t="shared" si="413"/>
        <v>68.89</v>
      </c>
      <c r="H802" s="59">
        <f t="shared" si="422"/>
        <v>79.17</v>
      </c>
      <c r="I802" s="59">
        <f t="shared" si="423"/>
        <v>97.17</v>
      </c>
      <c r="J802" s="55">
        <v>131.44999999999999</v>
      </c>
      <c r="K802" s="59">
        <f t="shared" si="424"/>
        <v>202.45</v>
      </c>
      <c r="L802" s="59">
        <f t="shared" si="425"/>
        <v>277.35000000000002</v>
      </c>
      <c r="M802" s="59">
        <f t="shared" si="426"/>
        <v>329.74</v>
      </c>
      <c r="N802" s="59">
        <f t="shared" si="427"/>
        <v>428.4</v>
      </c>
      <c r="O802" s="59">
        <f t="shared" si="428"/>
        <v>1778.28</v>
      </c>
      <c r="P802" s="94">
        <f t="shared" si="429"/>
        <v>12933.46</v>
      </c>
    </row>
    <row r="803" spans="1:16" s="24" customFormat="1" x14ac:dyDescent="0.2">
      <c r="A803" s="54">
        <v>31594</v>
      </c>
      <c r="B803" s="81"/>
      <c r="C803" s="81"/>
      <c r="D803" s="82"/>
      <c r="E803" s="82"/>
      <c r="F803" s="56">
        <f t="shared" si="412"/>
        <v>56.28</v>
      </c>
      <c r="G803" s="56">
        <f t="shared" si="413"/>
        <v>68.89</v>
      </c>
      <c r="H803" s="59">
        <f t="shared" si="422"/>
        <v>79.17</v>
      </c>
      <c r="I803" s="59">
        <f t="shared" si="423"/>
        <v>97.16</v>
      </c>
      <c r="J803" s="55">
        <v>131.44</v>
      </c>
      <c r="K803" s="59">
        <f t="shared" si="424"/>
        <v>202.43</v>
      </c>
      <c r="L803" s="59">
        <f t="shared" si="425"/>
        <v>277.33</v>
      </c>
      <c r="M803" s="59">
        <f t="shared" si="426"/>
        <v>329.72</v>
      </c>
      <c r="N803" s="59">
        <f t="shared" si="427"/>
        <v>428.36</v>
      </c>
      <c r="O803" s="59">
        <f t="shared" si="428"/>
        <v>1778.15</v>
      </c>
      <c r="P803" s="94">
        <f t="shared" si="429"/>
        <v>12932.47</v>
      </c>
    </row>
    <row r="804" spans="1:16" s="24" customFormat="1" x14ac:dyDescent="0.2">
      <c r="A804" s="54">
        <v>31625</v>
      </c>
      <c r="B804" s="81"/>
      <c r="C804" s="81"/>
      <c r="D804" s="82"/>
      <c r="E804" s="82"/>
      <c r="F804" s="56">
        <f t="shared" si="412"/>
        <v>56.33</v>
      </c>
      <c r="G804" s="56">
        <f t="shared" si="413"/>
        <v>68.95</v>
      </c>
      <c r="H804" s="59">
        <f t="shared" si="422"/>
        <v>79.239999999999995</v>
      </c>
      <c r="I804" s="59">
        <f t="shared" si="423"/>
        <v>97.25</v>
      </c>
      <c r="J804" s="55">
        <v>131.56</v>
      </c>
      <c r="K804" s="59">
        <f t="shared" si="424"/>
        <v>202.62</v>
      </c>
      <c r="L804" s="59">
        <f t="shared" si="425"/>
        <v>277.58</v>
      </c>
      <c r="M804" s="59">
        <f t="shared" si="426"/>
        <v>330.02</v>
      </c>
      <c r="N804" s="59">
        <f t="shared" si="427"/>
        <v>428.75</v>
      </c>
      <c r="O804" s="59">
        <f t="shared" si="428"/>
        <v>1779.77</v>
      </c>
      <c r="P804" s="94">
        <f t="shared" si="429"/>
        <v>12944.28</v>
      </c>
    </row>
    <row r="805" spans="1:16" s="24" customFormat="1" x14ac:dyDescent="0.2">
      <c r="A805" s="54">
        <v>31656</v>
      </c>
      <c r="B805" s="81"/>
      <c r="C805" s="81"/>
      <c r="D805" s="82"/>
      <c r="E805" s="82"/>
      <c r="F805" s="56">
        <f t="shared" si="412"/>
        <v>56.53</v>
      </c>
      <c r="G805" s="56">
        <f t="shared" si="413"/>
        <v>69.19</v>
      </c>
      <c r="H805" s="59">
        <f t="shared" si="422"/>
        <v>79.52</v>
      </c>
      <c r="I805" s="59">
        <f t="shared" si="423"/>
        <v>97.59</v>
      </c>
      <c r="J805" s="55">
        <v>132.02000000000001</v>
      </c>
      <c r="K805" s="59">
        <f t="shared" si="424"/>
        <v>203.32</v>
      </c>
      <c r="L805" s="59">
        <f t="shared" si="425"/>
        <v>278.55</v>
      </c>
      <c r="M805" s="59">
        <f t="shared" si="426"/>
        <v>331.17</v>
      </c>
      <c r="N805" s="59">
        <f t="shared" si="427"/>
        <v>430.25</v>
      </c>
      <c r="O805" s="59">
        <f t="shared" si="428"/>
        <v>1785.99</v>
      </c>
      <c r="P805" s="94">
        <f t="shared" si="429"/>
        <v>12989.54</v>
      </c>
    </row>
    <row r="806" spans="1:16" s="24" customFormat="1" x14ac:dyDescent="0.2">
      <c r="A806" s="54">
        <v>31686</v>
      </c>
      <c r="B806" s="81"/>
      <c r="C806" s="81"/>
      <c r="D806" s="82"/>
      <c r="E806" s="82"/>
      <c r="F806" s="56">
        <f t="shared" si="412"/>
        <v>56.47</v>
      </c>
      <c r="G806" s="56">
        <f t="shared" si="413"/>
        <v>69.11</v>
      </c>
      <c r="H806" s="59">
        <f t="shared" ref="H806:H821" si="430">J806*0.6023</f>
        <v>79.430000000000007</v>
      </c>
      <c r="I806" s="59">
        <f t="shared" ref="I806:I821" si="431">J806*0.7392</f>
        <v>97.48</v>
      </c>
      <c r="J806" s="55">
        <v>131.87</v>
      </c>
      <c r="K806" s="59">
        <f t="shared" ref="K806:K821" si="432">J806*1.5401</f>
        <v>203.09</v>
      </c>
      <c r="L806" s="59">
        <f t="shared" ref="L806:L821" si="433">J806*2.1099</f>
        <v>278.23</v>
      </c>
      <c r="M806" s="59">
        <f t="shared" ref="M806:M821" si="434">J806*2.5085</f>
        <v>330.8</v>
      </c>
      <c r="N806" s="59">
        <f t="shared" ref="N806:N821" si="435">J806*3.259</f>
        <v>429.76</v>
      </c>
      <c r="O806" s="59">
        <f t="shared" ref="O806:O821" si="436">J806*13.5282</f>
        <v>1783.96</v>
      </c>
      <c r="P806" s="94">
        <f t="shared" ref="P806:P821" si="437">J806*98.3907</f>
        <v>12974.78</v>
      </c>
    </row>
    <row r="807" spans="1:16" s="24" customFormat="1" x14ac:dyDescent="0.2">
      <c r="A807" s="54">
        <v>31717</v>
      </c>
      <c r="B807" s="81"/>
      <c r="C807" s="81"/>
      <c r="D807" s="82"/>
      <c r="E807" s="82"/>
      <c r="F807" s="56">
        <f t="shared" si="412"/>
        <v>56.42</v>
      </c>
      <c r="G807" s="56">
        <f t="shared" si="413"/>
        <v>69.06</v>
      </c>
      <c r="H807" s="59">
        <f t="shared" si="430"/>
        <v>79.37</v>
      </c>
      <c r="I807" s="59">
        <f t="shared" si="431"/>
        <v>97.4</v>
      </c>
      <c r="J807" s="55">
        <v>131.77000000000001</v>
      </c>
      <c r="K807" s="59">
        <f t="shared" si="432"/>
        <v>202.94</v>
      </c>
      <c r="L807" s="59">
        <f t="shared" si="433"/>
        <v>278.02</v>
      </c>
      <c r="M807" s="59">
        <f t="shared" si="434"/>
        <v>330.55</v>
      </c>
      <c r="N807" s="59">
        <f t="shared" si="435"/>
        <v>429.44</v>
      </c>
      <c r="O807" s="59">
        <f t="shared" si="436"/>
        <v>1782.61</v>
      </c>
      <c r="P807" s="94">
        <f t="shared" si="437"/>
        <v>12964.94</v>
      </c>
    </row>
    <row r="808" spans="1:16" s="24" customFormat="1" x14ac:dyDescent="0.2">
      <c r="A808" s="54">
        <v>31747</v>
      </c>
      <c r="B808" s="81"/>
      <c r="C808" s="81"/>
      <c r="D808" s="82"/>
      <c r="E808" s="82"/>
      <c r="F808" s="56">
        <f t="shared" si="412"/>
        <v>56.47</v>
      </c>
      <c r="G808" s="56">
        <f t="shared" si="413"/>
        <v>69.12</v>
      </c>
      <c r="H808" s="59">
        <f t="shared" si="430"/>
        <v>79.430000000000007</v>
      </c>
      <c r="I808" s="59">
        <f t="shared" si="431"/>
        <v>97.49</v>
      </c>
      <c r="J808" s="55">
        <v>131.88</v>
      </c>
      <c r="K808" s="59">
        <f t="shared" si="432"/>
        <v>203.11</v>
      </c>
      <c r="L808" s="59">
        <f t="shared" si="433"/>
        <v>278.25</v>
      </c>
      <c r="M808" s="59">
        <f t="shared" si="434"/>
        <v>330.82</v>
      </c>
      <c r="N808" s="59">
        <f t="shared" si="435"/>
        <v>429.8</v>
      </c>
      <c r="O808" s="59">
        <f t="shared" si="436"/>
        <v>1784.1</v>
      </c>
      <c r="P808" s="94">
        <f t="shared" si="437"/>
        <v>12975.77</v>
      </c>
    </row>
    <row r="809" spans="1:16" s="24" customFormat="1" x14ac:dyDescent="0.2">
      <c r="A809" s="54">
        <v>31778</v>
      </c>
      <c r="B809" s="81"/>
      <c r="C809" s="81"/>
      <c r="D809" s="82"/>
      <c r="E809" s="82"/>
      <c r="F809" s="56">
        <f t="shared" si="412"/>
        <v>56.71</v>
      </c>
      <c r="G809" s="56">
        <f t="shared" si="413"/>
        <v>69.41</v>
      </c>
      <c r="H809" s="59">
        <f t="shared" si="430"/>
        <v>79.760000000000005</v>
      </c>
      <c r="I809" s="59">
        <f t="shared" si="431"/>
        <v>97.89</v>
      </c>
      <c r="J809" s="55">
        <v>132.43</v>
      </c>
      <c r="K809" s="59">
        <f t="shared" si="432"/>
        <v>203.96</v>
      </c>
      <c r="L809" s="59">
        <f t="shared" si="433"/>
        <v>279.41000000000003</v>
      </c>
      <c r="M809" s="59">
        <f t="shared" si="434"/>
        <v>332.2</v>
      </c>
      <c r="N809" s="59">
        <f t="shared" si="435"/>
        <v>431.59</v>
      </c>
      <c r="O809" s="59">
        <f t="shared" si="436"/>
        <v>1791.54</v>
      </c>
      <c r="P809" s="94">
        <f t="shared" si="437"/>
        <v>13029.88</v>
      </c>
    </row>
    <row r="810" spans="1:16" s="24" customFormat="1" x14ac:dyDescent="0.2">
      <c r="A810" s="54">
        <v>31809</v>
      </c>
      <c r="B810" s="81"/>
      <c r="C810" s="81"/>
      <c r="D810" s="82"/>
      <c r="E810" s="82"/>
      <c r="F810" s="56">
        <f t="shared" si="412"/>
        <v>56.82</v>
      </c>
      <c r="G810" s="56">
        <f t="shared" si="413"/>
        <v>69.540000000000006</v>
      </c>
      <c r="H810" s="59">
        <f t="shared" si="430"/>
        <v>79.92</v>
      </c>
      <c r="I810" s="59">
        <f t="shared" si="431"/>
        <v>98.08</v>
      </c>
      <c r="J810" s="55">
        <v>132.69</v>
      </c>
      <c r="K810" s="59">
        <f t="shared" si="432"/>
        <v>204.36</v>
      </c>
      <c r="L810" s="59">
        <f t="shared" si="433"/>
        <v>279.95999999999998</v>
      </c>
      <c r="M810" s="59">
        <f t="shared" si="434"/>
        <v>332.85</v>
      </c>
      <c r="N810" s="59">
        <f t="shared" si="435"/>
        <v>432.44</v>
      </c>
      <c r="O810" s="59">
        <f t="shared" si="436"/>
        <v>1795.06</v>
      </c>
      <c r="P810" s="94">
        <f t="shared" si="437"/>
        <v>13055.46</v>
      </c>
    </row>
    <row r="811" spans="1:16" s="24" customFormat="1" x14ac:dyDescent="0.2">
      <c r="A811" s="54">
        <v>31837</v>
      </c>
      <c r="B811" s="81"/>
      <c r="C811" s="81"/>
      <c r="D811" s="82"/>
      <c r="E811" s="82"/>
      <c r="F811" s="56">
        <f t="shared" si="412"/>
        <v>56.88</v>
      </c>
      <c r="G811" s="56">
        <f t="shared" si="413"/>
        <v>69.62</v>
      </c>
      <c r="H811" s="59">
        <f t="shared" si="430"/>
        <v>80</v>
      </c>
      <c r="I811" s="59">
        <f t="shared" si="431"/>
        <v>98.19</v>
      </c>
      <c r="J811" s="55">
        <v>132.83000000000001</v>
      </c>
      <c r="K811" s="59">
        <f t="shared" si="432"/>
        <v>204.57</v>
      </c>
      <c r="L811" s="59">
        <f t="shared" si="433"/>
        <v>280.26</v>
      </c>
      <c r="M811" s="59">
        <f t="shared" si="434"/>
        <v>333.2</v>
      </c>
      <c r="N811" s="59">
        <f t="shared" si="435"/>
        <v>432.89</v>
      </c>
      <c r="O811" s="59">
        <f t="shared" si="436"/>
        <v>1796.95</v>
      </c>
      <c r="P811" s="94">
        <f t="shared" si="437"/>
        <v>13069.24</v>
      </c>
    </row>
    <row r="812" spans="1:16" s="24" customFormat="1" x14ac:dyDescent="0.2">
      <c r="A812" s="54">
        <v>31868</v>
      </c>
      <c r="B812" s="81"/>
      <c r="C812" s="81"/>
      <c r="D812" s="82"/>
      <c r="E812" s="82"/>
      <c r="F812" s="56">
        <f t="shared" si="412"/>
        <v>57.14</v>
      </c>
      <c r="G812" s="56">
        <f t="shared" si="413"/>
        <v>69.94</v>
      </c>
      <c r="H812" s="59">
        <f t="shared" si="430"/>
        <v>80.37</v>
      </c>
      <c r="I812" s="59">
        <f t="shared" si="431"/>
        <v>98.64</v>
      </c>
      <c r="J812" s="55">
        <v>133.44</v>
      </c>
      <c r="K812" s="59">
        <f t="shared" si="432"/>
        <v>205.51</v>
      </c>
      <c r="L812" s="59">
        <f t="shared" si="433"/>
        <v>281.55</v>
      </c>
      <c r="M812" s="59">
        <f t="shared" si="434"/>
        <v>334.73</v>
      </c>
      <c r="N812" s="59">
        <f t="shared" si="435"/>
        <v>434.88</v>
      </c>
      <c r="O812" s="59">
        <f t="shared" si="436"/>
        <v>1805.2</v>
      </c>
      <c r="P812" s="94">
        <f t="shared" si="437"/>
        <v>13129.26</v>
      </c>
    </row>
    <row r="813" spans="1:16" s="24" customFormat="1" x14ac:dyDescent="0.2">
      <c r="A813" s="54">
        <v>31898</v>
      </c>
      <c r="B813" s="81"/>
      <c r="C813" s="81"/>
      <c r="D813" s="82"/>
      <c r="E813" s="82"/>
      <c r="F813" s="56">
        <f t="shared" si="412"/>
        <v>57.16</v>
      </c>
      <c r="G813" s="56">
        <f t="shared" si="413"/>
        <v>69.97</v>
      </c>
      <c r="H813" s="59">
        <f t="shared" si="430"/>
        <v>80.41</v>
      </c>
      <c r="I813" s="59">
        <f t="shared" si="431"/>
        <v>98.68</v>
      </c>
      <c r="J813" s="55">
        <v>133.5</v>
      </c>
      <c r="K813" s="59">
        <f t="shared" si="432"/>
        <v>205.6</v>
      </c>
      <c r="L813" s="59">
        <f t="shared" si="433"/>
        <v>281.67</v>
      </c>
      <c r="M813" s="59">
        <f t="shared" si="434"/>
        <v>334.88</v>
      </c>
      <c r="N813" s="59">
        <f t="shared" si="435"/>
        <v>435.08</v>
      </c>
      <c r="O813" s="59">
        <f t="shared" si="436"/>
        <v>1806.01</v>
      </c>
      <c r="P813" s="94">
        <f t="shared" si="437"/>
        <v>13135.16</v>
      </c>
    </row>
    <row r="814" spans="1:16" s="24" customFormat="1" x14ac:dyDescent="0.2">
      <c r="A814" s="54">
        <v>31929</v>
      </c>
      <c r="B814" s="81"/>
      <c r="C814" s="81"/>
      <c r="D814" s="82"/>
      <c r="E814" s="82"/>
      <c r="F814" s="56">
        <f t="shared" si="412"/>
        <v>57.23</v>
      </c>
      <c r="G814" s="56">
        <f t="shared" si="413"/>
        <v>70.05</v>
      </c>
      <c r="H814" s="59">
        <f t="shared" si="430"/>
        <v>80.5</v>
      </c>
      <c r="I814" s="59">
        <f t="shared" si="431"/>
        <v>98.79</v>
      </c>
      <c r="J814" s="55">
        <v>133.65</v>
      </c>
      <c r="K814" s="59">
        <f t="shared" si="432"/>
        <v>205.83</v>
      </c>
      <c r="L814" s="59">
        <f t="shared" si="433"/>
        <v>281.99</v>
      </c>
      <c r="M814" s="59">
        <f t="shared" si="434"/>
        <v>335.26</v>
      </c>
      <c r="N814" s="59">
        <f t="shared" si="435"/>
        <v>435.57</v>
      </c>
      <c r="O814" s="59">
        <f t="shared" si="436"/>
        <v>1808.04</v>
      </c>
      <c r="P814" s="94">
        <f t="shared" si="437"/>
        <v>13149.92</v>
      </c>
    </row>
    <row r="815" spans="1:16" s="24" customFormat="1" x14ac:dyDescent="0.2">
      <c r="A815" s="54">
        <v>31959</v>
      </c>
      <c r="B815" s="81"/>
      <c r="C815" s="81"/>
      <c r="D815" s="82"/>
      <c r="E815" s="82"/>
      <c r="F815" s="56">
        <f t="shared" si="412"/>
        <v>57.43</v>
      </c>
      <c r="G815" s="56">
        <f t="shared" si="413"/>
        <v>70.290000000000006</v>
      </c>
      <c r="H815" s="59">
        <f t="shared" si="430"/>
        <v>80.78</v>
      </c>
      <c r="I815" s="59">
        <f t="shared" si="431"/>
        <v>99.14</v>
      </c>
      <c r="J815" s="55">
        <v>134.12</v>
      </c>
      <c r="K815" s="59">
        <f t="shared" si="432"/>
        <v>206.56</v>
      </c>
      <c r="L815" s="59">
        <f t="shared" si="433"/>
        <v>282.98</v>
      </c>
      <c r="M815" s="59">
        <f t="shared" si="434"/>
        <v>336.44</v>
      </c>
      <c r="N815" s="59">
        <f t="shared" si="435"/>
        <v>437.1</v>
      </c>
      <c r="O815" s="59">
        <f t="shared" si="436"/>
        <v>1814.4</v>
      </c>
      <c r="P815" s="94">
        <f t="shared" si="437"/>
        <v>13196.16</v>
      </c>
    </row>
    <row r="816" spans="1:16" s="24" customFormat="1" x14ac:dyDescent="0.2">
      <c r="A816" s="54">
        <v>31990</v>
      </c>
      <c r="B816" s="81"/>
      <c r="C816" s="81"/>
      <c r="D816" s="82"/>
      <c r="E816" s="82"/>
      <c r="F816" s="56">
        <f t="shared" si="412"/>
        <v>57.61</v>
      </c>
      <c r="G816" s="56">
        <f t="shared" si="413"/>
        <v>70.510000000000005</v>
      </c>
      <c r="H816" s="59">
        <f t="shared" si="430"/>
        <v>81.03</v>
      </c>
      <c r="I816" s="59">
        <f t="shared" si="431"/>
        <v>99.45</v>
      </c>
      <c r="J816" s="55">
        <v>134.54</v>
      </c>
      <c r="K816" s="59">
        <f t="shared" si="432"/>
        <v>207.21</v>
      </c>
      <c r="L816" s="59">
        <f t="shared" si="433"/>
        <v>283.87</v>
      </c>
      <c r="M816" s="59">
        <f t="shared" si="434"/>
        <v>337.49</v>
      </c>
      <c r="N816" s="59">
        <f t="shared" si="435"/>
        <v>438.47</v>
      </c>
      <c r="O816" s="59">
        <f t="shared" si="436"/>
        <v>1820.08</v>
      </c>
      <c r="P816" s="94">
        <f t="shared" si="437"/>
        <v>13237.48</v>
      </c>
    </row>
    <row r="817" spans="1:16" s="24" customFormat="1" x14ac:dyDescent="0.2">
      <c r="A817" s="54">
        <v>32021</v>
      </c>
      <c r="B817" s="81"/>
      <c r="C817" s="81"/>
      <c r="D817" s="82"/>
      <c r="E817" s="82"/>
      <c r="F817" s="56">
        <f t="shared" si="412"/>
        <v>57.51</v>
      </c>
      <c r="G817" s="56">
        <f t="shared" si="413"/>
        <v>70.39</v>
      </c>
      <c r="H817" s="59">
        <f t="shared" si="430"/>
        <v>80.89</v>
      </c>
      <c r="I817" s="59">
        <f t="shared" si="431"/>
        <v>99.27</v>
      </c>
      <c r="J817" s="55">
        <v>134.30000000000001</v>
      </c>
      <c r="K817" s="59">
        <f t="shared" si="432"/>
        <v>206.84</v>
      </c>
      <c r="L817" s="59">
        <f t="shared" si="433"/>
        <v>283.36</v>
      </c>
      <c r="M817" s="59">
        <f t="shared" si="434"/>
        <v>336.89</v>
      </c>
      <c r="N817" s="59">
        <f t="shared" si="435"/>
        <v>437.68</v>
      </c>
      <c r="O817" s="59">
        <f t="shared" si="436"/>
        <v>1816.84</v>
      </c>
      <c r="P817" s="94">
        <f t="shared" si="437"/>
        <v>13213.87</v>
      </c>
    </row>
    <row r="818" spans="1:16" s="24" customFormat="1" x14ac:dyDescent="0.2">
      <c r="A818" s="54">
        <v>32051</v>
      </c>
      <c r="B818" s="81"/>
      <c r="C818" s="81"/>
      <c r="D818" s="82"/>
      <c r="E818" s="82"/>
      <c r="F818" s="56">
        <f t="shared" si="412"/>
        <v>57.45</v>
      </c>
      <c r="G818" s="56">
        <f t="shared" si="413"/>
        <v>70.31</v>
      </c>
      <c r="H818" s="59">
        <f t="shared" si="430"/>
        <v>80.8</v>
      </c>
      <c r="I818" s="59">
        <f t="shared" si="431"/>
        <v>99.17</v>
      </c>
      <c r="J818" s="55">
        <v>134.16</v>
      </c>
      <c r="K818" s="59">
        <f t="shared" si="432"/>
        <v>206.62</v>
      </c>
      <c r="L818" s="59">
        <f t="shared" si="433"/>
        <v>283.06</v>
      </c>
      <c r="M818" s="59">
        <f t="shared" si="434"/>
        <v>336.54</v>
      </c>
      <c r="N818" s="59">
        <f t="shared" si="435"/>
        <v>437.23</v>
      </c>
      <c r="O818" s="59">
        <f t="shared" si="436"/>
        <v>1814.94</v>
      </c>
      <c r="P818" s="94">
        <f t="shared" si="437"/>
        <v>13200.1</v>
      </c>
    </row>
    <row r="819" spans="1:16" s="24" customFormat="1" x14ac:dyDescent="0.2">
      <c r="A819" s="54">
        <v>32082</v>
      </c>
      <c r="B819" s="81"/>
      <c r="C819" s="81"/>
      <c r="D819" s="82"/>
      <c r="E819" s="82"/>
      <c r="F819" s="56">
        <f t="shared" si="412"/>
        <v>57.27</v>
      </c>
      <c r="G819" s="56">
        <f t="shared" si="413"/>
        <v>70.099999999999994</v>
      </c>
      <c r="H819" s="59">
        <f t="shared" si="430"/>
        <v>80.56</v>
      </c>
      <c r="I819" s="59">
        <f t="shared" si="431"/>
        <v>98.87</v>
      </c>
      <c r="J819" s="55">
        <v>133.75</v>
      </c>
      <c r="K819" s="59">
        <f t="shared" si="432"/>
        <v>205.99</v>
      </c>
      <c r="L819" s="59">
        <f t="shared" si="433"/>
        <v>282.2</v>
      </c>
      <c r="M819" s="59">
        <f t="shared" si="434"/>
        <v>335.51</v>
      </c>
      <c r="N819" s="59">
        <f t="shared" si="435"/>
        <v>435.89</v>
      </c>
      <c r="O819" s="59">
        <f t="shared" si="436"/>
        <v>1809.4</v>
      </c>
      <c r="P819" s="94">
        <f t="shared" si="437"/>
        <v>13159.76</v>
      </c>
    </row>
    <row r="820" spans="1:16" s="24" customFormat="1" x14ac:dyDescent="0.2">
      <c r="A820" s="54">
        <v>32112</v>
      </c>
      <c r="B820" s="81"/>
      <c r="C820" s="81"/>
      <c r="D820" s="82"/>
      <c r="E820" s="82"/>
      <c r="F820" s="56">
        <f t="shared" si="412"/>
        <v>57.29</v>
      </c>
      <c r="G820" s="56">
        <f t="shared" si="413"/>
        <v>70.12</v>
      </c>
      <c r="H820" s="59">
        <f t="shared" si="430"/>
        <v>80.58</v>
      </c>
      <c r="I820" s="59">
        <f t="shared" si="431"/>
        <v>98.9</v>
      </c>
      <c r="J820" s="55">
        <v>133.79</v>
      </c>
      <c r="K820" s="59">
        <f t="shared" si="432"/>
        <v>206.05</v>
      </c>
      <c r="L820" s="59">
        <f t="shared" si="433"/>
        <v>282.27999999999997</v>
      </c>
      <c r="M820" s="59">
        <f t="shared" si="434"/>
        <v>335.61</v>
      </c>
      <c r="N820" s="59">
        <f t="shared" si="435"/>
        <v>436.02</v>
      </c>
      <c r="O820" s="59">
        <f t="shared" si="436"/>
        <v>1809.94</v>
      </c>
      <c r="P820" s="94">
        <f t="shared" si="437"/>
        <v>13163.69</v>
      </c>
    </row>
    <row r="821" spans="1:16" s="24" customFormat="1" x14ac:dyDescent="0.2">
      <c r="A821" s="54">
        <v>32143</v>
      </c>
      <c r="B821" s="81"/>
      <c r="C821" s="81"/>
      <c r="D821" s="82"/>
      <c r="E821" s="82"/>
      <c r="F821" s="56">
        <f t="shared" si="412"/>
        <v>57.24</v>
      </c>
      <c r="G821" s="56">
        <f t="shared" si="413"/>
        <v>70.06</v>
      </c>
      <c r="H821" s="59">
        <f t="shared" si="430"/>
        <v>80.52</v>
      </c>
      <c r="I821" s="59">
        <f t="shared" si="431"/>
        <v>98.82</v>
      </c>
      <c r="J821" s="55">
        <v>133.68</v>
      </c>
      <c r="K821" s="59">
        <f t="shared" si="432"/>
        <v>205.88</v>
      </c>
      <c r="L821" s="59">
        <f t="shared" si="433"/>
        <v>282.05</v>
      </c>
      <c r="M821" s="59">
        <f t="shared" si="434"/>
        <v>335.34</v>
      </c>
      <c r="N821" s="59">
        <f t="shared" si="435"/>
        <v>435.66</v>
      </c>
      <c r="O821" s="59">
        <f t="shared" si="436"/>
        <v>1808.45</v>
      </c>
      <c r="P821" s="94">
        <f t="shared" si="437"/>
        <v>13152.87</v>
      </c>
    </row>
    <row r="822" spans="1:16" s="24" customFormat="1" x14ac:dyDescent="0.2">
      <c r="A822" s="54">
        <v>32174</v>
      </c>
      <c r="B822" s="81"/>
      <c r="C822" s="81"/>
      <c r="D822" s="82"/>
      <c r="E822" s="82"/>
      <c r="F822" s="56">
        <f t="shared" si="412"/>
        <v>57.4</v>
      </c>
      <c r="G822" s="56">
        <f t="shared" si="413"/>
        <v>70.260000000000005</v>
      </c>
      <c r="H822" s="59">
        <f t="shared" ref="H822:H837" si="438">J822*0.6023</f>
        <v>80.739999999999995</v>
      </c>
      <c r="I822" s="59">
        <f t="shared" ref="I822:I837" si="439">J822*0.7392</f>
        <v>99.1</v>
      </c>
      <c r="J822" s="55">
        <v>134.06</v>
      </c>
      <c r="K822" s="59">
        <f t="shared" ref="K822:K837" si="440">J822*1.5401</f>
        <v>206.47</v>
      </c>
      <c r="L822" s="59">
        <f t="shared" ref="L822:L837" si="441">J822*2.1099</f>
        <v>282.85000000000002</v>
      </c>
      <c r="M822" s="59">
        <f t="shared" ref="M822:M837" si="442">J822*2.5085</f>
        <v>336.29</v>
      </c>
      <c r="N822" s="59">
        <f t="shared" ref="N822:N837" si="443">J822*3.259</f>
        <v>436.9</v>
      </c>
      <c r="O822" s="59">
        <f t="shared" ref="O822:O837" si="444">J822*13.5282</f>
        <v>1813.59</v>
      </c>
      <c r="P822" s="94">
        <f t="shared" ref="P822:P837" si="445">J822*98.3907</f>
        <v>13190.26</v>
      </c>
    </row>
    <row r="823" spans="1:16" s="24" customFormat="1" x14ac:dyDescent="0.2">
      <c r="A823" s="54">
        <v>32203</v>
      </c>
      <c r="B823" s="81"/>
      <c r="C823" s="81"/>
      <c r="D823" s="82"/>
      <c r="E823" s="82"/>
      <c r="F823" s="56">
        <f t="shared" si="412"/>
        <v>57.43</v>
      </c>
      <c r="G823" s="56">
        <f t="shared" si="413"/>
        <v>70.290000000000006</v>
      </c>
      <c r="H823" s="59">
        <f t="shared" si="438"/>
        <v>80.77</v>
      </c>
      <c r="I823" s="59">
        <f t="shared" si="439"/>
        <v>99.13</v>
      </c>
      <c r="J823" s="55">
        <v>134.11000000000001</v>
      </c>
      <c r="K823" s="59">
        <f t="shared" si="440"/>
        <v>206.54</v>
      </c>
      <c r="L823" s="59">
        <f t="shared" si="441"/>
        <v>282.95999999999998</v>
      </c>
      <c r="M823" s="59">
        <f t="shared" si="442"/>
        <v>336.41</v>
      </c>
      <c r="N823" s="59">
        <f t="shared" si="443"/>
        <v>437.06</v>
      </c>
      <c r="O823" s="59">
        <f t="shared" si="444"/>
        <v>1814.27</v>
      </c>
      <c r="P823" s="94">
        <f t="shared" si="445"/>
        <v>13195.18</v>
      </c>
    </row>
    <row r="824" spans="1:16" s="24" customFormat="1" x14ac:dyDescent="0.2">
      <c r="A824" s="54">
        <v>32234</v>
      </c>
      <c r="B824" s="81"/>
      <c r="C824" s="81"/>
      <c r="D824" s="82"/>
      <c r="E824" s="82"/>
      <c r="F824" s="56">
        <f t="shared" si="412"/>
        <v>57.68</v>
      </c>
      <c r="G824" s="56">
        <f t="shared" si="413"/>
        <v>70.599999999999994</v>
      </c>
      <c r="H824" s="59">
        <f t="shared" si="438"/>
        <v>81.14</v>
      </c>
      <c r="I824" s="59">
        <f t="shared" si="439"/>
        <v>99.58</v>
      </c>
      <c r="J824" s="55">
        <v>134.71</v>
      </c>
      <c r="K824" s="59">
        <f t="shared" si="440"/>
        <v>207.47</v>
      </c>
      <c r="L824" s="59">
        <f t="shared" si="441"/>
        <v>284.22000000000003</v>
      </c>
      <c r="M824" s="59">
        <f t="shared" si="442"/>
        <v>337.92</v>
      </c>
      <c r="N824" s="59">
        <f t="shared" si="443"/>
        <v>439.02</v>
      </c>
      <c r="O824" s="59">
        <f t="shared" si="444"/>
        <v>1822.38</v>
      </c>
      <c r="P824" s="94">
        <f t="shared" si="445"/>
        <v>13254.21</v>
      </c>
    </row>
    <row r="825" spans="1:16" s="24" customFormat="1" x14ac:dyDescent="0.2">
      <c r="A825" s="54">
        <v>32264</v>
      </c>
      <c r="B825" s="81"/>
      <c r="C825" s="81"/>
      <c r="D825" s="82"/>
      <c r="E825" s="82"/>
      <c r="F825" s="56">
        <f t="shared" si="412"/>
        <v>57.74</v>
      </c>
      <c r="G825" s="56">
        <f t="shared" si="413"/>
        <v>70.67</v>
      </c>
      <c r="H825" s="59">
        <f t="shared" si="438"/>
        <v>81.209999999999994</v>
      </c>
      <c r="I825" s="59">
        <f t="shared" si="439"/>
        <v>99.67</v>
      </c>
      <c r="J825" s="55">
        <v>134.84</v>
      </c>
      <c r="K825" s="59">
        <f t="shared" si="440"/>
        <v>207.67</v>
      </c>
      <c r="L825" s="59">
        <f t="shared" si="441"/>
        <v>284.5</v>
      </c>
      <c r="M825" s="59">
        <f t="shared" si="442"/>
        <v>338.25</v>
      </c>
      <c r="N825" s="59">
        <f t="shared" si="443"/>
        <v>439.44</v>
      </c>
      <c r="O825" s="59">
        <f t="shared" si="444"/>
        <v>1824.14</v>
      </c>
      <c r="P825" s="94">
        <f t="shared" si="445"/>
        <v>13267</v>
      </c>
    </row>
    <row r="826" spans="1:16" s="24" customFormat="1" x14ac:dyDescent="0.2">
      <c r="A826" s="54">
        <v>32295</v>
      </c>
      <c r="B826" s="81"/>
      <c r="C826" s="81"/>
      <c r="D826" s="82"/>
      <c r="E826" s="82"/>
      <c r="F826" s="56">
        <f t="shared" si="412"/>
        <v>57.84</v>
      </c>
      <c r="G826" s="56">
        <f t="shared" si="413"/>
        <v>70.790000000000006</v>
      </c>
      <c r="H826" s="59">
        <f t="shared" si="438"/>
        <v>81.349999999999994</v>
      </c>
      <c r="I826" s="59">
        <f t="shared" si="439"/>
        <v>99.84</v>
      </c>
      <c r="J826" s="55">
        <v>135.07</v>
      </c>
      <c r="K826" s="59">
        <f t="shared" si="440"/>
        <v>208.02</v>
      </c>
      <c r="L826" s="59">
        <f t="shared" si="441"/>
        <v>284.98</v>
      </c>
      <c r="M826" s="59">
        <f t="shared" si="442"/>
        <v>338.82</v>
      </c>
      <c r="N826" s="59">
        <f t="shared" si="443"/>
        <v>440.19</v>
      </c>
      <c r="O826" s="59">
        <f t="shared" si="444"/>
        <v>1827.25</v>
      </c>
      <c r="P826" s="94">
        <f t="shared" si="445"/>
        <v>13289.63</v>
      </c>
    </row>
    <row r="827" spans="1:16" s="24" customFormat="1" x14ac:dyDescent="0.2">
      <c r="A827" s="54">
        <v>32325</v>
      </c>
      <c r="B827" s="81"/>
      <c r="C827" s="81"/>
      <c r="D827" s="82"/>
      <c r="E827" s="82"/>
      <c r="F827" s="56">
        <f t="shared" si="412"/>
        <v>58.01</v>
      </c>
      <c r="G827" s="56">
        <f t="shared" si="413"/>
        <v>71.010000000000005</v>
      </c>
      <c r="H827" s="59">
        <f t="shared" si="438"/>
        <v>81.599999999999994</v>
      </c>
      <c r="I827" s="59">
        <f t="shared" si="439"/>
        <v>100.15</v>
      </c>
      <c r="J827" s="55">
        <v>135.47999999999999</v>
      </c>
      <c r="K827" s="59">
        <f t="shared" si="440"/>
        <v>208.65</v>
      </c>
      <c r="L827" s="59">
        <f t="shared" si="441"/>
        <v>285.85000000000002</v>
      </c>
      <c r="M827" s="59">
        <f t="shared" si="442"/>
        <v>339.85</v>
      </c>
      <c r="N827" s="59">
        <f t="shared" si="443"/>
        <v>441.53</v>
      </c>
      <c r="O827" s="59">
        <f t="shared" si="444"/>
        <v>1832.8</v>
      </c>
      <c r="P827" s="94">
        <f t="shared" si="445"/>
        <v>13329.97</v>
      </c>
    </row>
    <row r="828" spans="1:16" s="24" customFormat="1" x14ac:dyDescent="0.2">
      <c r="A828" s="54">
        <v>32356</v>
      </c>
      <c r="B828" s="81"/>
      <c r="C828" s="81"/>
      <c r="D828" s="82"/>
      <c r="E828" s="82"/>
      <c r="F828" s="56">
        <f t="shared" si="412"/>
        <v>58.14</v>
      </c>
      <c r="G828" s="56">
        <f t="shared" si="413"/>
        <v>71.16</v>
      </c>
      <c r="H828" s="59">
        <f t="shared" si="438"/>
        <v>81.77</v>
      </c>
      <c r="I828" s="59">
        <f t="shared" si="439"/>
        <v>100.36</v>
      </c>
      <c r="J828" s="55">
        <v>135.77000000000001</v>
      </c>
      <c r="K828" s="59">
        <f t="shared" si="440"/>
        <v>209.1</v>
      </c>
      <c r="L828" s="59">
        <f t="shared" si="441"/>
        <v>286.45999999999998</v>
      </c>
      <c r="M828" s="59">
        <f t="shared" si="442"/>
        <v>340.58</v>
      </c>
      <c r="N828" s="59">
        <f t="shared" si="443"/>
        <v>442.47</v>
      </c>
      <c r="O828" s="59">
        <f t="shared" si="444"/>
        <v>1836.72</v>
      </c>
      <c r="P828" s="94">
        <f t="shared" si="445"/>
        <v>13358.51</v>
      </c>
    </row>
    <row r="829" spans="1:16" s="24" customFormat="1" x14ac:dyDescent="0.2">
      <c r="A829" s="54">
        <v>32387</v>
      </c>
      <c r="B829" s="81"/>
      <c r="C829" s="81"/>
      <c r="D829" s="82"/>
      <c r="E829" s="82"/>
      <c r="F829" s="56">
        <f t="shared" si="412"/>
        <v>58.2</v>
      </c>
      <c r="G829" s="56">
        <f t="shared" si="413"/>
        <v>71.239999999999995</v>
      </c>
      <c r="H829" s="59">
        <f t="shared" si="438"/>
        <v>81.86</v>
      </c>
      <c r="I829" s="59">
        <f t="shared" si="439"/>
        <v>100.47</v>
      </c>
      <c r="J829" s="55">
        <v>135.91999999999999</v>
      </c>
      <c r="K829" s="59">
        <f t="shared" si="440"/>
        <v>209.33</v>
      </c>
      <c r="L829" s="59">
        <f t="shared" si="441"/>
        <v>286.77999999999997</v>
      </c>
      <c r="M829" s="59">
        <f t="shared" si="442"/>
        <v>340.96</v>
      </c>
      <c r="N829" s="59">
        <f t="shared" si="443"/>
        <v>442.96</v>
      </c>
      <c r="O829" s="59">
        <f t="shared" si="444"/>
        <v>1838.75</v>
      </c>
      <c r="P829" s="94">
        <f t="shared" si="445"/>
        <v>13373.26</v>
      </c>
    </row>
    <row r="830" spans="1:16" s="24" customFormat="1" x14ac:dyDescent="0.2">
      <c r="A830" s="54">
        <v>32417</v>
      </c>
      <c r="B830" s="81"/>
      <c r="C830" s="81"/>
      <c r="D830" s="82"/>
      <c r="E830" s="82"/>
      <c r="F830" s="56">
        <f t="shared" si="412"/>
        <v>58.22</v>
      </c>
      <c r="G830" s="56">
        <f t="shared" si="413"/>
        <v>71.260000000000005</v>
      </c>
      <c r="H830" s="59">
        <f t="shared" si="438"/>
        <v>81.89</v>
      </c>
      <c r="I830" s="59">
        <f t="shared" si="439"/>
        <v>100.5</v>
      </c>
      <c r="J830" s="55">
        <v>135.96</v>
      </c>
      <c r="K830" s="59">
        <f t="shared" si="440"/>
        <v>209.39</v>
      </c>
      <c r="L830" s="59">
        <f t="shared" si="441"/>
        <v>286.86</v>
      </c>
      <c r="M830" s="59">
        <f t="shared" si="442"/>
        <v>341.06</v>
      </c>
      <c r="N830" s="59">
        <f t="shared" si="443"/>
        <v>443.09</v>
      </c>
      <c r="O830" s="59">
        <f t="shared" si="444"/>
        <v>1839.29</v>
      </c>
      <c r="P830" s="94">
        <f t="shared" si="445"/>
        <v>13377.2</v>
      </c>
    </row>
    <row r="831" spans="1:16" s="24" customFormat="1" x14ac:dyDescent="0.2">
      <c r="A831" s="54">
        <v>32448</v>
      </c>
      <c r="B831" s="81"/>
      <c r="C831" s="81"/>
      <c r="D831" s="82"/>
      <c r="E831" s="82"/>
      <c r="F831" s="56">
        <f t="shared" si="412"/>
        <v>58.18</v>
      </c>
      <c r="G831" s="56">
        <f t="shared" si="413"/>
        <v>71.209999999999994</v>
      </c>
      <c r="H831" s="59">
        <f t="shared" si="438"/>
        <v>81.83</v>
      </c>
      <c r="I831" s="59">
        <f t="shared" si="439"/>
        <v>100.44</v>
      </c>
      <c r="J831" s="55">
        <v>135.87</v>
      </c>
      <c r="K831" s="59">
        <f t="shared" si="440"/>
        <v>209.25</v>
      </c>
      <c r="L831" s="59">
        <f t="shared" si="441"/>
        <v>286.67</v>
      </c>
      <c r="M831" s="59">
        <f t="shared" si="442"/>
        <v>340.83</v>
      </c>
      <c r="N831" s="59">
        <f t="shared" si="443"/>
        <v>442.8</v>
      </c>
      <c r="O831" s="59">
        <f t="shared" si="444"/>
        <v>1838.08</v>
      </c>
      <c r="P831" s="94">
        <f t="shared" si="445"/>
        <v>13368.34</v>
      </c>
    </row>
    <row r="832" spans="1:16" s="24" customFormat="1" x14ac:dyDescent="0.2">
      <c r="A832" s="54">
        <v>32478</v>
      </c>
      <c r="B832" s="81"/>
      <c r="C832" s="81"/>
      <c r="D832" s="82"/>
      <c r="E832" s="82"/>
      <c r="F832" s="56">
        <f t="shared" si="412"/>
        <v>58.39</v>
      </c>
      <c r="G832" s="56">
        <f t="shared" si="413"/>
        <v>71.47</v>
      </c>
      <c r="H832" s="59">
        <f t="shared" si="438"/>
        <v>82.13</v>
      </c>
      <c r="I832" s="59">
        <f t="shared" si="439"/>
        <v>100.8</v>
      </c>
      <c r="J832" s="55">
        <v>136.36000000000001</v>
      </c>
      <c r="K832" s="59">
        <f t="shared" si="440"/>
        <v>210.01</v>
      </c>
      <c r="L832" s="59">
        <f t="shared" si="441"/>
        <v>287.70999999999998</v>
      </c>
      <c r="M832" s="59">
        <f t="shared" si="442"/>
        <v>342.06</v>
      </c>
      <c r="N832" s="59">
        <f t="shared" si="443"/>
        <v>444.4</v>
      </c>
      <c r="O832" s="59">
        <f t="shared" si="444"/>
        <v>1844.71</v>
      </c>
      <c r="P832" s="94">
        <f t="shared" si="445"/>
        <v>13416.56</v>
      </c>
    </row>
    <row r="833" spans="1:16" s="24" customFormat="1" x14ac:dyDescent="0.2">
      <c r="A833" s="54">
        <v>32509</v>
      </c>
      <c r="B833" s="81"/>
      <c r="C833" s="81"/>
      <c r="D833" s="82"/>
      <c r="E833" s="82"/>
      <c r="F833" s="56">
        <f t="shared" si="412"/>
        <v>58.61</v>
      </c>
      <c r="G833" s="56">
        <f t="shared" si="413"/>
        <v>71.739999999999995</v>
      </c>
      <c r="H833" s="59">
        <f t="shared" si="438"/>
        <v>82.44</v>
      </c>
      <c r="I833" s="59">
        <f t="shared" si="439"/>
        <v>101.18</v>
      </c>
      <c r="J833" s="55">
        <v>136.88</v>
      </c>
      <c r="K833" s="59">
        <f t="shared" si="440"/>
        <v>210.81</v>
      </c>
      <c r="L833" s="59">
        <f t="shared" si="441"/>
        <v>288.8</v>
      </c>
      <c r="M833" s="59">
        <f t="shared" si="442"/>
        <v>343.36</v>
      </c>
      <c r="N833" s="59">
        <f t="shared" si="443"/>
        <v>446.09</v>
      </c>
      <c r="O833" s="59">
        <f t="shared" si="444"/>
        <v>1851.74</v>
      </c>
      <c r="P833" s="94">
        <f t="shared" si="445"/>
        <v>13467.72</v>
      </c>
    </row>
    <row r="834" spans="1:16" s="24" customFormat="1" x14ac:dyDescent="0.2">
      <c r="A834" s="54">
        <v>32540</v>
      </c>
      <c r="B834" s="81"/>
      <c r="C834" s="81"/>
      <c r="D834" s="82"/>
      <c r="E834" s="82"/>
      <c r="F834" s="56">
        <f t="shared" si="412"/>
        <v>58.87</v>
      </c>
      <c r="G834" s="56">
        <f t="shared" si="413"/>
        <v>72.06</v>
      </c>
      <c r="H834" s="59">
        <f t="shared" si="438"/>
        <v>82.81</v>
      </c>
      <c r="I834" s="59">
        <f t="shared" si="439"/>
        <v>101.63</v>
      </c>
      <c r="J834" s="55">
        <v>137.49</v>
      </c>
      <c r="K834" s="59">
        <f t="shared" si="440"/>
        <v>211.75</v>
      </c>
      <c r="L834" s="59">
        <f t="shared" si="441"/>
        <v>290.08999999999997</v>
      </c>
      <c r="M834" s="59">
        <f t="shared" si="442"/>
        <v>344.89</v>
      </c>
      <c r="N834" s="59">
        <f t="shared" si="443"/>
        <v>448.08</v>
      </c>
      <c r="O834" s="59">
        <f t="shared" si="444"/>
        <v>1859.99</v>
      </c>
      <c r="P834" s="94">
        <f t="shared" si="445"/>
        <v>13527.74</v>
      </c>
    </row>
    <row r="835" spans="1:16" s="24" customFormat="1" x14ac:dyDescent="0.2">
      <c r="A835" s="54">
        <v>32568</v>
      </c>
      <c r="B835" s="81"/>
      <c r="C835" s="81"/>
      <c r="D835" s="82"/>
      <c r="E835" s="82"/>
      <c r="F835" s="56">
        <f t="shared" si="412"/>
        <v>59.01</v>
      </c>
      <c r="G835" s="56">
        <f t="shared" si="413"/>
        <v>72.23</v>
      </c>
      <c r="H835" s="59">
        <f t="shared" si="438"/>
        <v>83</v>
      </c>
      <c r="I835" s="59">
        <f t="shared" si="439"/>
        <v>101.87</v>
      </c>
      <c r="J835" s="55">
        <v>137.81</v>
      </c>
      <c r="K835" s="59">
        <f t="shared" si="440"/>
        <v>212.24</v>
      </c>
      <c r="L835" s="59">
        <f t="shared" si="441"/>
        <v>290.77</v>
      </c>
      <c r="M835" s="59">
        <f t="shared" si="442"/>
        <v>345.7</v>
      </c>
      <c r="N835" s="59">
        <f t="shared" si="443"/>
        <v>449.12</v>
      </c>
      <c r="O835" s="59">
        <f t="shared" si="444"/>
        <v>1864.32</v>
      </c>
      <c r="P835" s="94">
        <f t="shared" si="445"/>
        <v>13559.22</v>
      </c>
    </row>
    <row r="836" spans="1:16" s="24" customFormat="1" x14ac:dyDescent="0.2">
      <c r="A836" s="54">
        <v>32599</v>
      </c>
      <c r="B836" s="81"/>
      <c r="C836" s="81"/>
      <c r="D836" s="82"/>
      <c r="E836" s="82"/>
      <c r="F836" s="56">
        <f t="shared" si="412"/>
        <v>59.41</v>
      </c>
      <c r="G836" s="56">
        <f t="shared" si="413"/>
        <v>72.709999999999994</v>
      </c>
      <c r="H836" s="59">
        <f t="shared" si="438"/>
        <v>83.56</v>
      </c>
      <c r="I836" s="59">
        <f t="shared" si="439"/>
        <v>102.56</v>
      </c>
      <c r="J836" s="55">
        <v>138.74</v>
      </c>
      <c r="K836" s="59">
        <f t="shared" si="440"/>
        <v>213.67</v>
      </c>
      <c r="L836" s="59">
        <f t="shared" si="441"/>
        <v>292.73</v>
      </c>
      <c r="M836" s="59">
        <f t="shared" si="442"/>
        <v>348.03</v>
      </c>
      <c r="N836" s="59">
        <f t="shared" si="443"/>
        <v>452.15</v>
      </c>
      <c r="O836" s="59">
        <f t="shared" si="444"/>
        <v>1876.9</v>
      </c>
      <c r="P836" s="94">
        <f t="shared" si="445"/>
        <v>13650.73</v>
      </c>
    </row>
    <row r="837" spans="1:16" s="24" customFormat="1" x14ac:dyDescent="0.2">
      <c r="A837" s="54">
        <v>32629</v>
      </c>
      <c r="B837" s="81"/>
      <c r="C837" s="81"/>
      <c r="D837" s="82"/>
      <c r="E837" s="82"/>
      <c r="F837" s="56">
        <f t="shared" si="412"/>
        <v>59.46</v>
      </c>
      <c r="G837" s="56">
        <f t="shared" si="413"/>
        <v>72.78</v>
      </c>
      <c r="H837" s="59">
        <f t="shared" si="438"/>
        <v>83.64</v>
      </c>
      <c r="I837" s="59">
        <f t="shared" si="439"/>
        <v>102.65</v>
      </c>
      <c r="J837" s="55">
        <v>138.87</v>
      </c>
      <c r="K837" s="59">
        <f t="shared" si="440"/>
        <v>213.87</v>
      </c>
      <c r="L837" s="59">
        <f t="shared" si="441"/>
        <v>293</v>
      </c>
      <c r="M837" s="59">
        <f t="shared" si="442"/>
        <v>348.36</v>
      </c>
      <c r="N837" s="59">
        <f t="shared" si="443"/>
        <v>452.58</v>
      </c>
      <c r="O837" s="59">
        <f t="shared" si="444"/>
        <v>1878.66</v>
      </c>
      <c r="P837" s="94">
        <f t="shared" si="445"/>
        <v>13663.52</v>
      </c>
    </row>
    <row r="838" spans="1:16" s="24" customFormat="1" x14ac:dyDescent="0.2">
      <c r="A838" s="54">
        <v>32660</v>
      </c>
      <c r="B838" s="81"/>
      <c r="C838" s="81"/>
      <c r="D838" s="82"/>
      <c r="E838" s="82"/>
      <c r="F838" s="56">
        <f t="shared" ref="F838:F856" si="446">J838*0.4282</f>
        <v>59.58</v>
      </c>
      <c r="G838" s="56">
        <f t="shared" ref="G838:G856" si="447">J838*0.5241</f>
        <v>72.92</v>
      </c>
      <c r="H838" s="59">
        <f t="shared" ref="H838:H853" si="448">J838*0.6023</f>
        <v>83.8</v>
      </c>
      <c r="I838" s="59">
        <f t="shared" ref="I838:I853" si="449">J838*0.7392</f>
        <v>102.84</v>
      </c>
      <c r="J838" s="55">
        <v>139.13</v>
      </c>
      <c r="K838" s="59">
        <f t="shared" ref="K838:K853" si="450">J838*1.5401</f>
        <v>214.27</v>
      </c>
      <c r="L838" s="59">
        <f t="shared" ref="L838:L853" si="451">J838*2.1099</f>
        <v>293.55</v>
      </c>
      <c r="M838" s="59">
        <f t="shared" ref="M838:M853" si="452">J838*2.5085</f>
        <v>349.01</v>
      </c>
      <c r="N838" s="59">
        <f t="shared" ref="N838:N853" si="453">J838*3.259</f>
        <v>453.42</v>
      </c>
      <c r="O838" s="59">
        <f t="shared" ref="O838:O853" si="454">J838*13.5282</f>
        <v>1882.18</v>
      </c>
      <c r="P838" s="94">
        <f t="shared" ref="P838:P853" si="455">J838*98.3907</f>
        <v>13689.1</v>
      </c>
    </row>
    <row r="839" spans="1:16" s="24" customFormat="1" x14ac:dyDescent="0.2">
      <c r="A839" s="54">
        <v>32690</v>
      </c>
      <c r="B839" s="81"/>
      <c r="C839" s="81"/>
      <c r="D839" s="82"/>
      <c r="E839" s="82"/>
      <c r="F839" s="56">
        <f t="shared" si="446"/>
        <v>59.77</v>
      </c>
      <c r="G839" s="56">
        <f t="shared" si="447"/>
        <v>73.150000000000006</v>
      </c>
      <c r="H839" s="59">
        <f t="shared" si="448"/>
        <v>84.07</v>
      </c>
      <c r="I839" s="59">
        <f t="shared" si="449"/>
        <v>103.18</v>
      </c>
      <c r="J839" s="55">
        <v>139.58000000000001</v>
      </c>
      <c r="K839" s="59">
        <f t="shared" si="450"/>
        <v>214.97</v>
      </c>
      <c r="L839" s="59">
        <f t="shared" si="451"/>
        <v>294.5</v>
      </c>
      <c r="M839" s="59">
        <f t="shared" si="452"/>
        <v>350.14</v>
      </c>
      <c r="N839" s="59">
        <f t="shared" si="453"/>
        <v>454.89</v>
      </c>
      <c r="O839" s="59">
        <f t="shared" si="454"/>
        <v>1888.27</v>
      </c>
      <c r="P839" s="94">
        <f t="shared" si="455"/>
        <v>13733.37</v>
      </c>
    </row>
    <row r="840" spans="1:16" s="24" customFormat="1" x14ac:dyDescent="0.2">
      <c r="A840" s="54">
        <v>32721</v>
      </c>
      <c r="B840" s="81"/>
      <c r="C840" s="81"/>
      <c r="D840" s="82"/>
      <c r="E840" s="82"/>
      <c r="F840" s="56">
        <f t="shared" si="446"/>
        <v>59.97</v>
      </c>
      <c r="G840" s="56">
        <f t="shared" si="447"/>
        <v>73.400000000000006</v>
      </c>
      <c r="H840" s="59">
        <f t="shared" si="448"/>
        <v>84.35</v>
      </c>
      <c r="I840" s="59">
        <f t="shared" si="449"/>
        <v>103.52</v>
      </c>
      <c r="J840" s="55">
        <v>140.05000000000001</v>
      </c>
      <c r="K840" s="59">
        <f t="shared" si="450"/>
        <v>215.69</v>
      </c>
      <c r="L840" s="59">
        <f t="shared" si="451"/>
        <v>295.49</v>
      </c>
      <c r="M840" s="59">
        <f t="shared" si="452"/>
        <v>351.32</v>
      </c>
      <c r="N840" s="59">
        <f t="shared" si="453"/>
        <v>456.42</v>
      </c>
      <c r="O840" s="59">
        <f t="shared" si="454"/>
        <v>1894.62</v>
      </c>
      <c r="P840" s="94">
        <f t="shared" si="455"/>
        <v>13779.62</v>
      </c>
    </row>
    <row r="841" spans="1:16" s="24" customFormat="1" x14ac:dyDescent="0.2">
      <c r="A841" s="54">
        <v>32752</v>
      </c>
      <c r="B841" s="81"/>
      <c r="C841" s="81"/>
      <c r="D841" s="82"/>
      <c r="E841" s="82"/>
      <c r="F841" s="56">
        <f t="shared" si="446"/>
        <v>60.26</v>
      </c>
      <c r="G841" s="56">
        <f t="shared" si="447"/>
        <v>73.760000000000005</v>
      </c>
      <c r="H841" s="59">
        <f t="shared" si="448"/>
        <v>84.77</v>
      </c>
      <c r="I841" s="59">
        <f t="shared" si="449"/>
        <v>104.04</v>
      </c>
      <c r="J841" s="55">
        <v>140.74</v>
      </c>
      <c r="K841" s="59">
        <f t="shared" si="450"/>
        <v>216.75</v>
      </c>
      <c r="L841" s="59">
        <f t="shared" si="451"/>
        <v>296.95</v>
      </c>
      <c r="M841" s="59">
        <f t="shared" si="452"/>
        <v>353.05</v>
      </c>
      <c r="N841" s="59">
        <f t="shared" si="453"/>
        <v>458.67</v>
      </c>
      <c r="O841" s="59">
        <f t="shared" si="454"/>
        <v>1903.96</v>
      </c>
      <c r="P841" s="94">
        <f t="shared" si="455"/>
        <v>13847.51</v>
      </c>
    </row>
    <row r="842" spans="1:16" s="24" customFormat="1" x14ac:dyDescent="0.2">
      <c r="A842" s="54">
        <v>32782</v>
      </c>
      <c r="B842" s="81"/>
      <c r="C842" s="81"/>
      <c r="D842" s="82"/>
      <c r="E842" s="82"/>
      <c r="F842" s="56">
        <f t="shared" si="446"/>
        <v>60.34</v>
      </c>
      <c r="G842" s="56">
        <f t="shared" si="447"/>
        <v>73.849999999999994</v>
      </c>
      <c r="H842" s="59">
        <f t="shared" si="448"/>
        <v>84.87</v>
      </c>
      <c r="I842" s="59">
        <f t="shared" si="449"/>
        <v>104.16</v>
      </c>
      <c r="J842" s="55">
        <v>140.91</v>
      </c>
      <c r="K842" s="59">
        <f t="shared" si="450"/>
        <v>217.02</v>
      </c>
      <c r="L842" s="59">
        <f t="shared" si="451"/>
        <v>297.31</v>
      </c>
      <c r="M842" s="59">
        <f t="shared" si="452"/>
        <v>353.47</v>
      </c>
      <c r="N842" s="59">
        <f t="shared" si="453"/>
        <v>459.23</v>
      </c>
      <c r="O842" s="59">
        <f t="shared" si="454"/>
        <v>1906.26</v>
      </c>
      <c r="P842" s="94">
        <f t="shared" si="455"/>
        <v>13864.23</v>
      </c>
    </row>
    <row r="843" spans="1:16" s="24" customFormat="1" x14ac:dyDescent="0.2">
      <c r="A843" s="54">
        <v>32813</v>
      </c>
      <c r="B843" s="81"/>
      <c r="C843" s="81"/>
      <c r="D843" s="82"/>
      <c r="E843" s="82"/>
      <c r="F843" s="56">
        <f t="shared" si="446"/>
        <v>60.26</v>
      </c>
      <c r="G843" s="56">
        <f t="shared" si="447"/>
        <v>73.760000000000005</v>
      </c>
      <c r="H843" s="59">
        <f t="shared" si="448"/>
        <v>84.76</v>
      </c>
      <c r="I843" s="59">
        <f t="shared" si="449"/>
        <v>104.03</v>
      </c>
      <c r="J843" s="55">
        <v>140.72999999999999</v>
      </c>
      <c r="K843" s="59">
        <f t="shared" si="450"/>
        <v>216.74</v>
      </c>
      <c r="L843" s="59">
        <f t="shared" si="451"/>
        <v>296.93</v>
      </c>
      <c r="M843" s="59">
        <f t="shared" si="452"/>
        <v>353.02</v>
      </c>
      <c r="N843" s="59">
        <f t="shared" si="453"/>
        <v>458.64</v>
      </c>
      <c r="O843" s="59">
        <f t="shared" si="454"/>
        <v>1903.82</v>
      </c>
      <c r="P843" s="94">
        <f t="shared" si="455"/>
        <v>13846.52</v>
      </c>
    </row>
    <row r="844" spans="1:16" s="24" customFormat="1" x14ac:dyDescent="0.2">
      <c r="A844" s="54">
        <v>32843</v>
      </c>
      <c r="B844" s="81"/>
      <c r="C844" s="81"/>
      <c r="D844" s="82"/>
      <c r="E844" s="82"/>
      <c r="F844" s="56">
        <f t="shared" si="446"/>
        <v>60.5</v>
      </c>
      <c r="G844" s="56">
        <f t="shared" si="447"/>
        <v>74.040000000000006</v>
      </c>
      <c r="H844" s="59">
        <f t="shared" si="448"/>
        <v>85.09</v>
      </c>
      <c r="I844" s="59">
        <f t="shared" si="449"/>
        <v>104.43</v>
      </c>
      <c r="J844" s="55">
        <v>141.28</v>
      </c>
      <c r="K844" s="59">
        <f t="shared" si="450"/>
        <v>217.59</v>
      </c>
      <c r="L844" s="59">
        <f t="shared" si="451"/>
        <v>298.08999999999997</v>
      </c>
      <c r="M844" s="59">
        <f t="shared" si="452"/>
        <v>354.4</v>
      </c>
      <c r="N844" s="59">
        <f t="shared" si="453"/>
        <v>460.43</v>
      </c>
      <c r="O844" s="59">
        <f t="shared" si="454"/>
        <v>1911.26</v>
      </c>
      <c r="P844" s="94">
        <f t="shared" si="455"/>
        <v>13900.64</v>
      </c>
    </row>
    <row r="845" spans="1:16" s="24" customFormat="1" x14ac:dyDescent="0.2">
      <c r="A845" s="54">
        <v>32874</v>
      </c>
      <c r="B845" s="81"/>
      <c r="C845" s="81"/>
      <c r="D845" s="82"/>
      <c r="E845" s="82"/>
      <c r="F845" s="56">
        <f t="shared" si="446"/>
        <v>60.72</v>
      </c>
      <c r="G845" s="56">
        <f t="shared" si="447"/>
        <v>74.319999999999993</v>
      </c>
      <c r="H845" s="59">
        <f t="shared" si="448"/>
        <v>85.41</v>
      </c>
      <c r="I845" s="59">
        <f t="shared" si="449"/>
        <v>104.82</v>
      </c>
      <c r="J845" s="55">
        <v>141.80000000000001</v>
      </c>
      <c r="K845" s="59">
        <f t="shared" si="450"/>
        <v>218.39</v>
      </c>
      <c r="L845" s="59">
        <f t="shared" si="451"/>
        <v>299.18</v>
      </c>
      <c r="M845" s="59">
        <f t="shared" si="452"/>
        <v>355.71</v>
      </c>
      <c r="N845" s="59">
        <f t="shared" si="453"/>
        <v>462.13</v>
      </c>
      <c r="O845" s="59">
        <f t="shared" si="454"/>
        <v>1918.3</v>
      </c>
      <c r="P845" s="94">
        <f t="shared" si="455"/>
        <v>13951.8</v>
      </c>
    </row>
    <row r="846" spans="1:16" s="24" customFormat="1" x14ac:dyDescent="0.2">
      <c r="A846" s="54">
        <v>32905</v>
      </c>
      <c r="B846" s="81"/>
      <c r="C846" s="81"/>
      <c r="D846" s="82"/>
      <c r="E846" s="82"/>
      <c r="F846" s="56">
        <f t="shared" si="446"/>
        <v>60.86</v>
      </c>
      <c r="G846" s="56">
        <f t="shared" si="447"/>
        <v>74.5</v>
      </c>
      <c r="H846" s="59">
        <f t="shared" si="448"/>
        <v>85.61</v>
      </c>
      <c r="I846" s="59">
        <f t="shared" si="449"/>
        <v>105.07</v>
      </c>
      <c r="J846" s="55">
        <v>142.13999999999999</v>
      </c>
      <c r="K846" s="59">
        <f t="shared" si="450"/>
        <v>218.91</v>
      </c>
      <c r="L846" s="59">
        <f t="shared" si="451"/>
        <v>299.89999999999998</v>
      </c>
      <c r="M846" s="59">
        <f t="shared" si="452"/>
        <v>356.56</v>
      </c>
      <c r="N846" s="59">
        <f t="shared" si="453"/>
        <v>463.23</v>
      </c>
      <c r="O846" s="59">
        <f t="shared" si="454"/>
        <v>1922.9</v>
      </c>
      <c r="P846" s="94">
        <f t="shared" si="455"/>
        <v>13985.25</v>
      </c>
    </row>
    <row r="847" spans="1:16" s="24" customFormat="1" x14ac:dyDescent="0.2">
      <c r="A847" s="54">
        <v>32933</v>
      </c>
      <c r="B847" s="81"/>
      <c r="C847" s="81"/>
      <c r="D847" s="82"/>
      <c r="E847" s="82"/>
      <c r="F847" s="56">
        <f t="shared" si="446"/>
        <v>61.01</v>
      </c>
      <c r="G847" s="56">
        <f t="shared" si="447"/>
        <v>74.680000000000007</v>
      </c>
      <c r="H847" s="59">
        <f t="shared" si="448"/>
        <v>85.82</v>
      </c>
      <c r="I847" s="59">
        <f t="shared" si="449"/>
        <v>105.33</v>
      </c>
      <c r="J847" s="55">
        <v>142.49</v>
      </c>
      <c r="K847" s="59">
        <f t="shared" si="450"/>
        <v>219.45</v>
      </c>
      <c r="L847" s="59">
        <f t="shared" si="451"/>
        <v>300.64</v>
      </c>
      <c r="M847" s="59">
        <f t="shared" si="452"/>
        <v>357.44</v>
      </c>
      <c r="N847" s="59">
        <f t="shared" si="453"/>
        <v>464.37</v>
      </c>
      <c r="O847" s="59">
        <f t="shared" si="454"/>
        <v>1927.63</v>
      </c>
      <c r="P847" s="94">
        <f t="shared" si="455"/>
        <v>14019.69</v>
      </c>
    </row>
    <row r="848" spans="1:16" s="24" customFormat="1" x14ac:dyDescent="0.2">
      <c r="A848" s="54">
        <v>32964</v>
      </c>
      <c r="B848" s="81"/>
      <c r="C848" s="81"/>
      <c r="D848" s="82"/>
      <c r="E848" s="82"/>
      <c r="F848" s="56">
        <f t="shared" si="446"/>
        <v>61.29</v>
      </c>
      <c r="G848" s="56">
        <f t="shared" si="447"/>
        <v>75.02</v>
      </c>
      <c r="H848" s="59">
        <f t="shared" si="448"/>
        <v>86.21</v>
      </c>
      <c r="I848" s="59">
        <f t="shared" si="449"/>
        <v>105.81</v>
      </c>
      <c r="J848" s="55">
        <v>143.13999999999999</v>
      </c>
      <c r="K848" s="59">
        <f t="shared" si="450"/>
        <v>220.45</v>
      </c>
      <c r="L848" s="59">
        <f t="shared" si="451"/>
        <v>302.01</v>
      </c>
      <c r="M848" s="59">
        <f t="shared" si="452"/>
        <v>359.07</v>
      </c>
      <c r="N848" s="59">
        <f t="shared" si="453"/>
        <v>466.49</v>
      </c>
      <c r="O848" s="59">
        <f t="shared" si="454"/>
        <v>1936.43</v>
      </c>
      <c r="P848" s="94">
        <f t="shared" si="455"/>
        <v>14083.64</v>
      </c>
    </row>
    <row r="849" spans="1:16" s="24" customFormat="1" x14ac:dyDescent="0.2">
      <c r="A849" s="54">
        <v>32994</v>
      </c>
      <c r="B849" s="81"/>
      <c r="C849" s="81"/>
      <c r="D849" s="82"/>
      <c r="E849" s="82"/>
      <c r="F849" s="56">
        <f t="shared" si="446"/>
        <v>61.31</v>
      </c>
      <c r="G849" s="56">
        <f t="shared" si="447"/>
        <v>75.040000000000006</v>
      </c>
      <c r="H849" s="59">
        <f t="shared" si="448"/>
        <v>86.24</v>
      </c>
      <c r="I849" s="59">
        <f t="shared" si="449"/>
        <v>105.84</v>
      </c>
      <c r="J849" s="55">
        <v>143.18</v>
      </c>
      <c r="K849" s="59">
        <f t="shared" si="450"/>
        <v>220.51</v>
      </c>
      <c r="L849" s="59">
        <f t="shared" si="451"/>
        <v>302.10000000000002</v>
      </c>
      <c r="M849" s="59">
        <f t="shared" si="452"/>
        <v>359.17</v>
      </c>
      <c r="N849" s="59">
        <f t="shared" si="453"/>
        <v>466.62</v>
      </c>
      <c r="O849" s="59">
        <f t="shared" si="454"/>
        <v>1936.97</v>
      </c>
      <c r="P849" s="94">
        <f t="shared" si="455"/>
        <v>14087.58</v>
      </c>
    </row>
    <row r="850" spans="1:16" s="24" customFormat="1" x14ac:dyDescent="0.2">
      <c r="A850" s="54">
        <v>33025</v>
      </c>
      <c r="B850" s="81"/>
      <c r="C850" s="81"/>
      <c r="D850" s="82"/>
      <c r="E850" s="82"/>
      <c r="F850" s="56">
        <f t="shared" si="446"/>
        <v>61.35</v>
      </c>
      <c r="G850" s="56">
        <f t="shared" si="447"/>
        <v>75.09</v>
      </c>
      <c r="H850" s="59">
        <f t="shared" si="448"/>
        <v>86.29</v>
      </c>
      <c r="I850" s="59">
        <f t="shared" si="449"/>
        <v>105.91</v>
      </c>
      <c r="J850" s="55">
        <v>143.27000000000001</v>
      </c>
      <c r="K850" s="59">
        <f t="shared" si="450"/>
        <v>220.65</v>
      </c>
      <c r="L850" s="59">
        <f t="shared" si="451"/>
        <v>302.29000000000002</v>
      </c>
      <c r="M850" s="59">
        <f t="shared" si="452"/>
        <v>359.39</v>
      </c>
      <c r="N850" s="59">
        <f t="shared" si="453"/>
        <v>466.92</v>
      </c>
      <c r="O850" s="59">
        <f t="shared" si="454"/>
        <v>1938.19</v>
      </c>
      <c r="P850" s="94">
        <f t="shared" si="455"/>
        <v>14096.44</v>
      </c>
    </row>
    <row r="851" spans="1:16" s="24" customFormat="1" x14ac:dyDescent="0.2">
      <c r="A851" s="54">
        <v>33055</v>
      </c>
      <c r="B851" s="81"/>
      <c r="C851" s="81"/>
      <c r="D851" s="82"/>
      <c r="E851" s="82"/>
      <c r="F851" s="56">
        <f t="shared" si="446"/>
        <v>61.57</v>
      </c>
      <c r="G851" s="56">
        <f t="shared" si="447"/>
        <v>75.36</v>
      </c>
      <c r="H851" s="59">
        <f t="shared" si="448"/>
        <v>86.6</v>
      </c>
      <c r="I851" s="59">
        <f t="shared" si="449"/>
        <v>106.28</v>
      </c>
      <c r="J851" s="55">
        <v>143.78</v>
      </c>
      <c r="K851" s="59">
        <f t="shared" si="450"/>
        <v>221.44</v>
      </c>
      <c r="L851" s="59">
        <f t="shared" si="451"/>
        <v>303.36</v>
      </c>
      <c r="M851" s="59">
        <f t="shared" si="452"/>
        <v>360.67</v>
      </c>
      <c r="N851" s="59">
        <f t="shared" si="453"/>
        <v>468.58</v>
      </c>
      <c r="O851" s="59">
        <f t="shared" si="454"/>
        <v>1945.08</v>
      </c>
      <c r="P851" s="94">
        <f t="shared" si="455"/>
        <v>14146.61</v>
      </c>
    </row>
    <row r="852" spans="1:16" s="24" customFormat="1" x14ac:dyDescent="0.2">
      <c r="A852" s="54">
        <v>33086</v>
      </c>
      <c r="B852" s="81"/>
      <c r="C852" s="81"/>
      <c r="D852" s="82"/>
      <c r="E852" s="82"/>
      <c r="F852" s="56">
        <f t="shared" si="446"/>
        <v>61.92</v>
      </c>
      <c r="G852" s="56">
        <f t="shared" si="447"/>
        <v>75.790000000000006</v>
      </c>
      <c r="H852" s="59">
        <f t="shared" si="448"/>
        <v>87.1</v>
      </c>
      <c r="I852" s="59">
        <f t="shared" si="449"/>
        <v>106.9</v>
      </c>
      <c r="J852" s="55">
        <v>144.61000000000001</v>
      </c>
      <c r="K852" s="59">
        <f t="shared" si="450"/>
        <v>222.71</v>
      </c>
      <c r="L852" s="59">
        <f t="shared" si="451"/>
        <v>305.11</v>
      </c>
      <c r="M852" s="59">
        <f t="shared" si="452"/>
        <v>362.75</v>
      </c>
      <c r="N852" s="59">
        <f t="shared" si="453"/>
        <v>471.28</v>
      </c>
      <c r="O852" s="59">
        <f t="shared" si="454"/>
        <v>1956.31</v>
      </c>
      <c r="P852" s="94">
        <f t="shared" si="455"/>
        <v>14228.28</v>
      </c>
    </row>
    <row r="853" spans="1:16" s="24" customFormat="1" x14ac:dyDescent="0.2">
      <c r="A853" s="54">
        <v>33117</v>
      </c>
      <c r="B853" s="81"/>
      <c r="C853" s="81"/>
      <c r="D853" s="82"/>
      <c r="E853" s="82"/>
      <c r="F853" s="56">
        <f t="shared" si="446"/>
        <v>62.49</v>
      </c>
      <c r="G853" s="56">
        <f t="shared" si="447"/>
        <v>76.48</v>
      </c>
      <c r="H853" s="59">
        <f t="shared" si="448"/>
        <v>87.89</v>
      </c>
      <c r="I853" s="59">
        <f t="shared" si="449"/>
        <v>107.87</v>
      </c>
      <c r="J853" s="55">
        <v>145.93</v>
      </c>
      <c r="K853" s="59">
        <f t="shared" si="450"/>
        <v>224.75</v>
      </c>
      <c r="L853" s="59">
        <f t="shared" si="451"/>
        <v>307.89999999999998</v>
      </c>
      <c r="M853" s="59">
        <f t="shared" si="452"/>
        <v>366.07</v>
      </c>
      <c r="N853" s="59">
        <f t="shared" si="453"/>
        <v>475.59</v>
      </c>
      <c r="O853" s="59">
        <f t="shared" si="454"/>
        <v>1974.17</v>
      </c>
      <c r="P853" s="94">
        <f t="shared" si="455"/>
        <v>14358.15</v>
      </c>
    </row>
    <row r="854" spans="1:16" s="24" customFormat="1" x14ac:dyDescent="0.2">
      <c r="A854" s="54">
        <v>33147</v>
      </c>
      <c r="B854" s="81"/>
      <c r="C854" s="81"/>
      <c r="D854" s="82"/>
      <c r="E854" s="82"/>
      <c r="F854" s="56">
        <f t="shared" si="446"/>
        <v>62.91</v>
      </c>
      <c r="G854" s="56">
        <f t="shared" si="447"/>
        <v>77</v>
      </c>
      <c r="H854" s="59">
        <f>J854*0.6023</f>
        <v>88.49</v>
      </c>
      <c r="I854" s="59">
        <f>J854*0.7392</f>
        <v>108.6</v>
      </c>
      <c r="J854" s="55">
        <v>146.91999999999999</v>
      </c>
      <c r="K854" s="59">
        <f>J854*1.5401</f>
        <v>226.27</v>
      </c>
      <c r="L854" s="59">
        <f>J854*2.1099</f>
        <v>309.99</v>
      </c>
      <c r="M854" s="59">
        <f>J854*2.5085</f>
        <v>368.55</v>
      </c>
      <c r="N854" s="59">
        <f>J854*3.259</f>
        <v>478.81</v>
      </c>
      <c r="O854" s="59">
        <f>J854*13.5282</f>
        <v>1987.56</v>
      </c>
      <c r="P854" s="94">
        <f>J854*98.3907</f>
        <v>14455.56</v>
      </c>
    </row>
    <row r="855" spans="1:16" s="24" customFormat="1" x14ac:dyDescent="0.2">
      <c r="A855" s="54">
        <v>33178</v>
      </c>
      <c r="B855" s="81"/>
      <c r="C855" s="81"/>
      <c r="D855" s="82"/>
      <c r="E855" s="82"/>
      <c r="F855" s="56">
        <f t="shared" si="446"/>
        <v>62.68</v>
      </c>
      <c r="G855" s="56">
        <f t="shared" si="447"/>
        <v>76.72</v>
      </c>
      <c r="H855" s="59">
        <f>J855*0.6023</f>
        <v>88.17</v>
      </c>
      <c r="I855" s="59">
        <f>J855*0.7392</f>
        <v>108.21</v>
      </c>
      <c r="J855" s="55">
        <v>146.38999999999999</v>
      </c>
      <c r="K855" s="59">
        <f>J855*1.5401</f>
        <v>225.46</v>
      </c>
      <c r="L855" s="59">
        <f>J855*2.1099</f>
        <v>308.87</v>
      </c>
      <c r="M855" s="59">
        <f>J855*2.5085</f>
        <v>367.22</v>
      </c>
      <c r="N855" s="59">
        <f>J855*3.259</f>
        <v>477.09</v>
      </c>
      <c r="O855" s="59">
        <f>J855*13.5282</f>
        <v>1980.39</v>
      </c>
      <c r="P855" s="94">
        <f>J855*98.3907</f>
        <v>14403.41</v>
      </c>
    </row>
    <row r="856" spans="1:16" s="24" customFormat="1" x14ac:dyDescent="0.2">
      <c r="A856" s="54">
        <v>33208</v>
      </c>
      <c r="B856" s="81"/>
      <c r="C856" s="81"/>
      <c r="D856" s="82"/>
      <c r="E856" s="82"/>
      <c r="F856" s="56">
        <f t="shared" si="446"/>
        <v>62.61</v>
      </c>
      <c r="G856" s="56">
        <f t="shared" si="447"/>
        <v>76.63</v>
      </c>
      <c r="H856" s="59">
        <f>J856*0.6023</f>
        <v>88.06</v>
      </c>
      <c r="I856" s="59">
        <f>J856*0.7392</f>
        <v>108.08</v>
      </c>
      <c r="J856" s="55">
        <v>146.21</v>
      </c>
      <c r="K856" s="59">
        <f>J856*1.5401</f>
        <v>225.18</v>
      </c>
      <c r="L856" s="59">
        <f>J856*2.1099</f>
        <v>308.49</v>
      </c>
      <c r="M856" s="59">
        <f>J856*2.5085</f>
        <v>366.77</v>
      </c>
      <c r="N856" s="59">
        <f>J856*3.259</f>
        <v>476.5</v>
      </c>
      <c r="O856" s="59">
        <f>J856*13.5282</f>
        <v>1977.96</v>
      </c>
      <c r="P856" s="94">
        <f>J856*98.3907</f>
        <v>14385.7</v>
      </c>
    </row>
    <row r="857" spans="1:16" s="24" customFormat="1" x14ac:dyDescent="0.2">
      <c r="A857" s="54">
        <v>33239</v>
      </c>
      <c r="B857" s="81"/>
      <c r="C857" s="81"/>
      <c r="D857" s="82"/>
      <c r="E857" s="82"/>
      <c r="F857" s="56">
        <f>I857*0.5793</f>
        <v>63.08</v>
      </c>
      <c r="G857" s="56">
        <f>I857*0.709</f>
        <v>77.2</v>
      </c>
      <c r="H857" s="57">
        <f t="shared" ref="H857:H868" si="456">I857*0.8148</f>
        <v>88.72</v>
      </c>
      <c r="I857" s="55">
        <v>108.89</v>
      </c>
      <c r="J857" s="59">
        <f t="shared" ref="J857:J872" si="457">I857*1.3528</f>
        <v>147.31</v>
      </c>
      <c r="K857" s="60">
        <f>I857*2.0834</f>
        <v>226.86</v>
      </c>
      <c r="L857" s="60">
        <f>I857*2.8543</f>
        <v>310.8</v>
      </c>
      <c r="M857" s="60">
        <f t="shared" ref="M857:M872" si="458">I857*3.3935</f>
        <v>369.52</v>
      </c>
      <c r="N857" s="60">
        <f>I857*4.4088</f>
        <v>480.07</v>
      </c>
      <c r="O857" s="60">
        <f>I857*18.3009</f>
        <v>1992.79</v>
      </c>
      <c r="P857" s="95">
        <f>I857*133.1029</f>
        <v>14493.57</v>
      </c>
    </row>
    <row r="858" spans="1:16" s="24" customFormat="1" x14ac:dyDescent="0.2">
      <c r="A858" s="54">
        <v>33270</v>
      </c>
      <c r="B858" s="81"/>
      <c r="C858" s="81"/>
      <c r="D858" s="82"/>
      <c r="E858" s="82"/>
      <c r="F858" s="56">
        <f t="shared" ref="F858:F921" si="459">I858*0.5793</f>
        <v>63.29</v>
      </c>
      <c r="G858" s="56">
        <f t="shared" ref="G858:G921" si="460">I858*0.709</f>
        <v>77.459999999999994</v>
      </c>
      <c r="H858" s="57">
        <f t="shared" si="456"/>
        <v>89.02</v>
      </c>
      <c r="I858" s="55">
        <v>109.25</v>
      </c>
      <c r="J858" s="59">
        <f t="shared" si="457"/>
        <v>147.79</v>
      </c>
      <c r="K858" s="60">
        <f t="shared" ref="K858:K873" si="461">I858*2.0834</f>
        <v>227.61</v>
      </c>
      <c r="L858" s="60">
        <f t="shared" ref="L858:L873" si="462">I858*2.8543</f>
        <v>311.83</v>
      </c>
      <c r="M858" s="60">
        <f t="shared" si="458"/>
        <v>370.74</v>
      </c>
      <c r="N858" s="60">
        <f t="shared" ref="N858:N873" si="463">I858*4.4088</f>
        <v>481.66</v>
      </c>
      <c r="O858" s="60">
        <f t="shared" ref="O858:O873" si="464">I858*18.3009</f>
        <v>1999.37</v>
      </c>
      <c r="P858" s="95">
        <f t="shared" ref="P858:P873" si="465">I858*133.1029</f>
        <v>14541.49</v>
      </c>
    </row>
    <row r="859" spans="1:16" s="24" customFormat="1" x14ac:dyDescent="0.2">
      <c r="A859" s="54">
        <v>33298</v>
      </c>
      <c r="B859" s="81"/>
      <c r="C859" s="81"/>
      <c r="D859" s="82"/>
      <c r="E859" s="82"/>
      <c r="F859" s="56">
        <f t="shared" si="459"/>
        <v>63.03</v>
      </c>
      <c r="G859" s="56">
        <f t="shared" si="460"/>
        <v>77.14</v>
      </c>
      <c r="H859" s="57">
        <f t="shared" si="456"/>
        <v>88.65</v>
      </c>
      <c r="I859" s="55">
        <v>108.8</v>
      </c>
      <c r="J859" s="59">
        <f t="shared" si="457"/>
        <v>147.18</v>
      </c>
      <c r="K859" s="60">
        <f t="shared" si="461"/>
        <v>226.67</v>
      </c>
      <c r="L859" s="60">
        <f t="shared" si="462"/>
        <v>310.55</v>
      </c>
      <c r="M859" s="60">
        <f t="shared" si="458"/>
        <v>369.21</v>
      </c>
      <c r="N859" s="60">
        <f t="shared" si="463"/>
        <v>479.68</v>
      </c>
      <c r="O859" s="60">
        <f t="shared" si="464"/>
        <v>1991.14</v>
      </c>
      <c r="P859" s="95">
        <f t="shared" si="465"/>
        <v>14481.6</v>
      </c>
    </row>
    <row r="860" spans="1:16" s="24" customFormat="1" x14ac:dyDescent="0.2">
      <c r="A860" s="54">
        <v>33329</v>
      </c>
      <c r="B860" s="81"/>
      <c r="C860" s="81"/>
      <c r="D860" s="82"/>
      <c r="E860" s="82"/>
      <c r="F860" s="56">
        <f t="shared" si="459"/>
        <v>63.06</v>
      </c>
      <c r="G860" s="56">
        <f t="shared" si="460"/>
        <v>77.180000000000007</v>
      </c>
      <c r="H860" s="57">
        <f t="shared" si="456"/>
        <v>88.7</v>
      </c>
      <c r="I860" s="55">
        <v>108.86</v>
      </c>
      <c r="J860" s="59">
        <f t="shared" si="457"/>
        <v>147.27000000000001</v>
      </c>
      <c r="K860" s="60">
        <f t="shared" si="461"/>
        <v>226.8</v>
      </c>
      <c r="L860" s="60">
        <f t="shared" si="462"/>
        <v>310.72000000000003</v>
      </c>
      <c r="M860" s="60">
        <f t="shared" si="458"/>
        <v>369.42</v>
      </c>
      <c r="N860" s="60">
        <f t="shared" si="463"/>
        <v>479.94</v>
      </c>
      <c r="O860" s="60">
        <f t="shared" si="464"/>
        <v>1992.24</v>
      </c>
      <c r="P860" s="95">
        <f t="shared" si="465"/>
        <v>14489.58</v>
      </c>
    </row>
    <row r="861" spans="1:16" s="24" customFormat="1" x14ac:dyDescent="0.2">
      <c r="A861" s="54">
        <v>33359</v>
      </c>
      <c r="B861" s="81"/>
      <c r="C861" s="81"/>
      <c r="D861" s="82"/>
      <c r="E861" s="82"/>
      <c r="F861" s="56">
        <f t="shared" si="459"/>
        <v>63.29</v>
      </c>
      <c r="G861" s="56">
        <f t="shared" si="460"/>
        <v>77.459999999999994</v>
      </c>
      <c r="H861" s="57">
        <f t="shared" si="456"/>
        <v>89.02</v>
      </c>
      <c r="I861" s="55">
        <v>109.25</v>
      </c>
      <c r="J861" s="59">
        <f t="shared" si="457"/>
        <v>147.79</v>
      </c>
      <c r="K861" s="60">
        <f t="shared" si="461"/>
        <v>227.61</v>
      </c>
      <c r="L861" s="60">
        <f t="shared" si="462"/>
        <v>311.83</v>
      </c>
      <c r="M861" s="60">
        <f t="shared" si="458"/>
        <v>370.74</v>
      </c>
      <c r="N861" s="60">
        <f t="shared" si="463"/>
        <v>481.66</v>
      </c>
      <c r="O861" s="60">
        <f t="shared" si="464"/>
        <v>1999.37</v>
      </c>
      <c r="P861" s="95">
        <f t="shared" si="465"/>
        <v>14541.49</v>
      </c>
    </row>
    <row r="862" spans="1:16" s="24" customFormat="1" x14ac:dyDescent="0.2">
      <c r="A862" s="54">
        <v>33390</v>
      </c>
      <c r="B862" s="81"/>
      <c r="C862" s="81"/>
      <c r="D862" s="82"/>
      <c r="E862" s="82"/>
      <c r="F862" s="56">
        <f t="shared" si="459"/>
        <v>63.57</v>
      </c>
      <c r="G862" s="56">
        <f t="shared" si="460"/>
        <v>77.81</v>
      </c>
      <c r="H862" s="57">
        <f t="shared" si="456"/>
        <v>89.42</v>
      </c>
      <c r="I862" s="55">
        <v>109.74</v>
      </c>
      <c r="J862" s="59">
        <f t="shared" si="457"/>
        <v>148.46</v>
      </c>
      <c r="K862" s="60">
        <f t="shared" si="461"/>
        <v>228.63</v>
      </c>
      <c r="L862" s="60">
        <f t="shared" si="462"/>
        <v>313.23</v>
      </c>
      <c r="M862" s="60">
        <f t="shared" si="458"/>
        <v>372.4</v>
      </c>
      <c r="N862" s="60">
        <f t="shared" si="463"/>
        <v>483.82</v>
      </c>
      <c r="O862" s="60">
        <f t="shared" si="464"/>
        <v>2008.34</v>
      </c>
      <c r="P862" s="95">
        <f t="shared" si="465"/>
        <v>14606.71</v>
      </c>
    </row>
    <row r="863" spans="1:16" s="24" customFormat="1" x14ac:dyDescent="0.2">
      <c r="A863" s="54">
        <v>33420</v>
      </c>
      <c r="B863" s="81"/>
      <c r="C863" s="81"/>
      <c r="D863" s="82"/>
      <c r="E863" s="82"/>
      <c r="F863" s="56">
        <f t="shared" si="459"/>
        <v>63.92</v>
      </c>
      <c r="G863" s="56">
        <f t="shared" si="460"/>
        <v>78.23</v>
      </c>
      <c r="H863" s="57">
        <f t="shared" si="456"/>
        <v>89.91</v>
      </c>
      <c r="I863" s="55">
        <v>110.34</v>
      </c>
      <c r="J863" s="59">
        <f t="shared" si="457"/>
        <v>149.27000000000001</v>
      </c>
      <c r="K863" s="60">
        <f t="shared" si="461"/>
        <v>229.88</v>
      </c>
      <c r="L863" s="60">
        <f t="shared" si="462"/>
        <v>314.94</v>
      </c>
      <c r="M863" s="60">
        <f t="shared" si="458"/>
        <v>374.44</v>
      </c>
      <c r="N863" s="60">
        <f t="shared" si="463"/>
        <v>486.47</v>
      </c>
      <c r="O863" s="60">
        <f t="shared" si="464"/>
        <v>2019.32</v>
      </c>
      <c r="P863" s="95">
        <f t="shared" si="465"/>
        <v>14686.57</v>
      </c>
    </row>
    <row r="864" spans="1:16" s="24" customFormat="1" x14ac:dyDescent="0.2">
      <c r="A864" s="54">
        <v>33451</v>
      </c>
      <c r="B864" s="81"/>
      <c r="C864" s="81"/>
      <c r="D864" s="82"/>
      <c r="E864" s="82"/>
      <c r="F864" s="56">
        <f t="shared" si="459"/>
        <v>64.12</v>
      </c>
      <c r="G864" s="56">
        <f t="shared" si="460"/>
        <v>78.47</v>
      </c>
      <c r="H864" s="57">
        <f t="shared" si="456"/>
        <v>90.18</v>
      </c>
      <c r="I864" s="55">
        <v>110.68</v>
      </c>
      <c r="J864" s="59">
        <f t="shared" si="457"/>
        <v>149.72999999999999</v>
      </c>
      <c r="K864" s="60">
        <f t="shared" si="461"/>
        <v>230.59</v>
      </c>
      <c r="L864" s="60">
        <f t="shared" si="462"/>
        <v>315.91000000000003</v>
      </c>
      <c r="M864" s="60">
        <f t="shared" si="458"/>
        <v>375.59</v>
      </c>
      <c r="N864" s="60">
        <f t="shared" si="463"/>
        <v>487.97</v>
      </c>
      <c r="O864" s="60">
        <f t="shared" si="464"/>
        <v>2025.54</v>
      </c>
      <c r="P864" s="95">
        <f t="shared" si="465"/>
        <v>14731.83</v>
      </c>
    </row>
    <row r="865" spans="1:16" s="24" customFormat="1" x14ac:dyDescent="0.2">
      <c r="A865" s="54">
        <v>33482</v>
      </c>
      <c r="B865" s="81"/>
      <c r="C865" s="81"/>
      <c r="D865" s="82"/>
      <c r="E865" s="82"/>
      <c r="F865" s="56">
        <f t="shared" si="459"/>
        <v>64.069999999999993</v>
      </c>
      <c r="G865" s="56">
        <f t="shared" si="460"/>
        <v>78.42</v>
      </c>
      <c r="H865" s="57">
        <f t="shared" si="456"/>
        <v>90.12</v>
      </c>
      <c r="I865" s="55">
        <v>110.6</v>
      </c>
      <c r="J865" s="59">
        <f t="shared" si="457"/>
        <v>149.62</v>
      </c>
      <c r="K865" s="60">
        <f t="shared" si="461"/>
        <v>230.42</v>
      </c>
      <c r="L865" s="60">
        <f t="shared" si="462"/>
        <v>315.69</v>
      </c>
      <c r="M865" s="60">
        <f t="shared" si="458"/>
        <v>375.32</v>
      </c>
      <c r="N865" s="60">
        <f t="shared" si="463"/>
        <v>487.61</v>
      </c>
      <c r="O865" s="60">
        <f t="shared" si="464"/>
        <v>2024.08</v>
      </c>
      <c r="P865" s="95">
        <f t="shared" si="465"/>
        <v>14721.18</v>
      </c>
    </row>
    <row r="866" spans="1:16" s="24" customFormat="1" x14ac:dyDescent="0.2">
      <c r="A866" s="54">
        <v>33512</v>
      </c>
      <c r="B866" s="81"/>
      <c r="C866" s="81"/>
      <c r="D866" s="82"/>
      <c r="E866" s="82"/>
      <c r="F866" s="56">
        <f t="shared" si="459"/>
        <v>64.31</v>
      </c>
      <c r="G866" s="56">
        <f t="shared" si="460"/>
        <v>78.709999999999994</v>
      </c>
      <c r="H866" s="57">
        <f t="shared" si="456"/>
        <v>90.45</v>
      </c>
      <c r="I866" s="55">
        <v>111.01</v>
      </c>
      <c r="J866" s="59">
        <f t="shared" si="457"/>
        <v>150.16999999999999</v>
      </c>
      <c r="K866" s="60">
        <f t="shared" si="461"/>
        <v>231.28</v>
      </c>
      <c r="L866" s="60">
        <f t="shared" si="462"/>
        <v>316.86</v>
      </c>
      <c r="M866" s="60">
        <f t="shared" si="458"/>
        <v>376.71</v>
      </c>
      <c r="N866" s="60">
        <f t="shared" si="463"/>
        <v>489.42</v>
      </c>
      <c r="O866" s="60">
        <f t="shared" si="464"/>
        <v>2031.58</v>
      </c>
      <c r="P866" s="95">
        <f t="shared" si="465"/>
        <v>14775.75</v>
      </c>
    </row>
    <row r="867" spans="1:16" s="24" customFormat="1" x14ac:dyDescent="0.2">
      <c r="A867" s="54">
        <v>33543</v>
      </c>
      <c r="B867" s="81"/>
      <c r="C867" s="81"/>
      <c r="D867" s="82"/>
      <c r="E867" s="82"/>
      <c r="F867" s="56">
        <f t="shared" si="459"/>
        <v>64.47</v>
      </c>
      <c r="G867" s="56">
        <f t="shared" si="460"/>
        <v>78.900000000000006</v>
      </c>
      <c r="H867" s="57">
        <f t="shared" si="456"/>
        <v>90.68</v>
      </c>
      <c r="I867" s="55">
        <v>111.29</v>
      </c>
      <c r="J867" s="59">
        <f t="shared" si="457"/>
        <v>150.55000000000001</v>
      </c>
      <c r="K867" s="60">
        <f t="shared" si="461"/>
        <v>231.86</v>
      </c>
      <c r="L867" s="60">
        <f t="shared" si="462"/>
        <v>317.66000000000003</v>
      </c>
      <c r="M867" s="60">
        <f t="shared" si="458"/>
        <v>377.66</v>
      </c>
      <c r="N867" s="60">
        <f t="shared" si="463"/>
        <v>490.66</v>
      </c>
      <c r="O867" s="60">
        <f t="shared" si="464"/>
        <v>2036.71</v>
      </c>
      <c r="P867" s="95">
        <f t="shared" si="465"/>
        <v>14813.02</v>
      </c>
    </row>
    <row r="868" spans="1:16" s="24" customFormat="1" x14ac:dyDescent="0.2">
      <c r="A868" s="54">
        <v>33573</v>
      </c>
      <c r="B868" s="81"/>
      <c r="C868" s="81"/>
      <c r="D868" s="82"/>
      <c r="E868" s="82"/>
      <c r="F868" s="56">
        <f t="shared" si="459"/>
        <v>64.349999999999994</v>
      </c>
      <c r="G868" s="56">
        <f t="shared" si="460"/>
        <v>78.760000000000005</v>
      </c>
      <c r="H868" s="57">
        <f t="shared" si="456"/>
        <v>90.52</v>
      </c>
      <c r="I868" s="55">
        <v>111.09</v>
      </c>
      <c r="J868" s="59">
        <f t="shared" si="457"/>
        <v>150.28</v>
      </c>
      <c r="K868" s="60">
        <f t="shared" si="461"/>
        <v>231.44</v>
      </c>
      <c r="L868" s="60">
        <f t="shared" si="462"/>
        <v>317.08</v>
      </c>
      <c r="M868" s="60">
        <f t="shared" si="458"/>
        <v>376.98</v>
      </c>
      <c r="N868" s="60">
        <f t="shared" si="463"/>
        <v>489.77</v>
      </c>
      <c r="O868" s="60">
        <f t="shared" si="464"/>
        <v>2033.05</v>
      </c>
      <c r="P868" s="95">
        <f t="shared" si="465"/>
        <v>14786.4</v>
      </c>
    </row>
    <row r="869" spans="1:16" s="24" customFormat="1" x14ac:dyDescent="0.2">
      <c r="A869" s="54">
        <v>33604</v>
      </c>
      <c r="B869" s="81"/>
      <c r="C869" s="81"/>
      <c r="D869" s="82"/>
      <c r="E869" s="82"/>
      <c r="F869" s="56">
        <f t="shared" si="459"/>
        <v>64.52</v>
      </c>
      <c r="G869" s="56">
        <f t="shared" si="460"/>
        <v>78.959999999999994</v>
      </c>
      <c r="H869" s="57">
        <f t="shared" ref="H869:H884" si="466">I869*0.8148</f>
        <v>90.74</v>
      </c>
      <c r="I869" s="55">
        <v>111.37</v>
      </c>
      <c r="J869" s="59">
        <f t="shared" si="457"/>
        <v>150.66</v>
      </c>
      <c r="K869" s="60">
        <f t="shared" si="461"/>
        <v>232.03</v>
      </c>
      <c r="L869" s="60">
        <f t="shared" si="462"/>
        <v>317.88</v>
      </c>
      <c r="M869" s="60">
        <f t="shared" si="458"/>
        <v>377.93</v>
      </c>
      <c r="N869" s="60">
        <f t="shared" si="463"/>
        <v>491.01</v>
      </c>
      <c r="O869" s="60">
        <f t="shared" si="464"/>
        <v>2038.17</v>
      </c>
      <c r="P869" s="95">
        <f t="shared" si="465"/>
        <v>14823.67</v>
      </c>
    </row>
    <row r="870" spans="1:16" s="24" customFormat="1" x14ac:dyDescent="0.2">
      <c r="A870" s="54">
        <v>33635</v>
      </c>
      <c r="B870" s="81"/>
      <c r="C870" s="81"/>
      <c r="D870" s="82"/>
      <c r="E870" s="82"/>
      <c r="F870" s="56">
        <f t="shared" si="459"/>
        <v>64.72</v>
      </c>
      <c r="G870" s="56">
        <f t="shared" si="460"/>
        <v>79.209999999999994</v>
      </c>
      <c r="H870" s="57">
        <f t="shared" si="466"/>
        <v>91.03</v>
      </c>
      <c r="I870" s="55">
        <v>111.72</v>
      </c>
      <c r="J870" s="59">
        <f t="shared" si="457"/>
        <v>151.13</v>
      </c>
      <c r="K870" s="60">
        <f t="shared" si="461"/>
        <v>232.76</v>
      </c>
      <c r="L870" s="60">
        <f t="shared" si="462"/>
        <v>318.88</v>
      </c>
      <c r="M870" s="60">
        <f t="shared" si="458"/>
        <v>379.12</v>
      </c>
      <c r="N870" s="60">
        <f t="shared" si="463"/>
        <v>492.55</v>
      </c>
      <c r="O870" s="60">
        <f t="shared" si="464"/>
        <v>2044.58</v>
      </c>
      <c r="P870" s="95">
        <f t="shared" si="465"/>
        <v>14870.26</v>
      </c>
    </row>
    <row r="871" spans="1:16" s="24" customFormat="1" x14ac:dyDescent="0.2">
      <c r="A871" s="54">
        <v>33664</v>
      </c>
      <c r="B871" s="81"/>
      <c r="C871" s="81"/>
      <c r="D871" s="82"/>
      <c r="E871" s="82"/>
      <c r="F871" s="56">
        <f t="shared" si="459"/>
        <v>64.739999999999995</v>
      </c>
      <c r="G871" s="56">
        <f t="shared" si="460"/>
        <v>79.23</v>
      </c>
      <c r="H871" s="57">
        <f t="shared" si="466"/>
        <v>91.05</v>
      </c>
      <c r="I871" s="55">
        <v>111.75</v>
      </c>
      <c r="J871" s="59">
        <f t="shared" si="457"/>
        <v>151.18</v>
      </c>
      <c r="K871" s="60">
        <f t="shared" si="461"/>
        <v>232.82</v>
      </c>
      <c r="L871" s="60">
        <f t="shared" si="462"/>
        <v>318.97000000000003</v>
      </c>
      <c r="M871" s="60">
        <f t="shared" si="458"/>
        <v>379.22</v>
      </c>
      <c r="N871" s="60">
        <f t="shared" si="463"/>
        <v>492.68</v>
      </c>
      <c r="O871" s="60">
        <f t="shared" si="464"/>
        <v>2045.13</v>
      </c>
      <c r="P871" s="95">
        <f t="shared" si="465"/>
        <v>14874.25</v>
      </c>
    </row>
    <row r="872" spans="1:16" s="24" customFormat="1" x14ac:dyDescent="0.2">
      <c r="A872" s="54">
        <v>33695</v>
      </c>
      <c r="B872" s="81"/>
      <c r="C872" s="81"/>
      <c r="D872" s="82"/>
      <c r="E872" s="82"/>
      <c r="F872" s="56">
        <f t="shared" si="459"/>
        <v>64.81</v>
      </c>
      <c r="G872" s="56">
        <f t="shared" si="460"/>
        <v>79.319999999999993</v>
      </c>
      <c r="H872" s="57">
        <f t="shared" si="466"/>
        <v>91.15</v>
      </c>
      <c r="I872" s="55">
        <v>111.87</v>
      </c>
      <c r="J872" s="59">
        <f t="shared" si="457"/>
        <v>151.34</v>
      </c>
      <c r="K872" s="60">
        <f t="shared" si="461"/>
        <v>233.07</v>
      </c>
      <c r="L872" s="60">
        <f t="shared" si="462"/>
        <v>319.31</v>
      </c>
      <c r="M872" s="60">
        <f t="shared" si="458"/>
        <v>379.63</v>
      </c>
      <c r="N872" s="60">
        <f t="shared" si="463"/>
        <v>493.21</v>
      </c>
      <c r="O872" s="60">
        <f t="shared" si="464"/>
        <v>2047.32</v>
      </c>
      <c r="P872" s="95">
        <f t="shared" si="465"/>
        <v>14890.22</v>
      </c>
    </row>
    <row r="873" spans="1:16" s="24" customFormat="1" x14ac:dyDescent="0.2">
      <c r="A873" s="54">
        <v>33725</v>
      </c>
      <c r="B873" s="81"/>
      <c r="C873" s="81"/>
      <c r="D873" s="82"/>
      <c r="E873" s="82"/>
      <c r="F873" s="56">
        <f t="shared" si="459"/>
        <v>65.040000000000006</v>
      </c>
      <c r="G873" s="56">
        <f t="shared" si="460"/>
        <v>79.61</v>
      </c>
      <c r="H873" s="57">
        <f t="shared" si="466"/>
        <v>91.49</v>
      </c>
      <c r="I873" s="55">
        <v>112.28</v>
      </c>
      <c r="J873" s="59">
        <f t="shared" ref="J873:J888" si="467">I873*1.3528</f>
        <v>151.88999999999999</v>
      </c>
      <c r="K873" s="60">
        <f t="shared" si="461"/>
        <v>233.92</v>
      </c>
      <c r="L873" s="60">
        <f t="shared" si="462"/>
        <v>320.48</v>
      </c>
      <c r="M873" s="60">
        <f t="shared" ref="M873:M888" si="468">I873*3.3935</f>
        <v>381.02</v>
      </c>
      <c r="N873" s="60">
        <f t="shared" si="463"/>
        <v>495.02</v>
      </c>
      <c r="O873" s="60">
        <f t="shared" si="464"/>
        <v>2054.83</v>
      </c>
      <c r="P873" s="95">
        <f t="shared" si="465"/>
        <v>14944.79</v>
      </c>
    </row>
    <row r="874" spans="1:16" s="24" customFormat="1" x14ac:dyDescent="0.2">
      <c r="A874" s="54">
        <v>33756</v>
      </c>
      <c r="B874" s="81"/>
      <c r="C874" s="81"/>
      <c r="D874" s="82"/>
      <c r="E874" s="82"/>
      <c r="F874" s="56">
        <f t="shared" si="459"/>
        <v>65.25</v>
      </c>
      <c r="G874" s="56">
        <f t="shared" si="460"/>
        <v>79.86</v>
      </c>
      <c r="H874" s="57">
        <f t="shared" si="466"/>
        <v>91.78</v>
      </c>
      <c r="I874" s="55">
        <v>112.64</v>
      </c>
      <c r="J874" s="59">
        <f t="shared" si="467"/>
        <v>152.38</v>
      </c>
      <c r="K874" s="60">
        <f t="shared" ref="K874:K889" si="469">I874*2.0834</f>
        <v>234.67</v>
      </c>
      <c r="L874" s="60">
        <f t="shared" ref="L874:L889" si="470">I874*2.8543</f>
        <v>321.51</v>
      </c>
      <c r="M874" s="60">
        <f t="shared" si="468"/>
        <v>382.24</v>
      </c>
      <c r="N874" s="60">
        <f t="shared" ref="N874:N889" si="471">I874*4.4088</f>
        <v>496.61</v>
      </c>
      <c r="O874" s="60">
        <f t="shared" ref="O874:O889" si="472">I874*18.3009</f>
        <v>2061.41</v>
      </c>
      <c r="P874" s="95">
        <f t="shared" ref="P874:P889" si="473">I874*133.1029</f>
        <v>14992.71</v>
      </c>
    </row>
    <row r="875" spans="1:16" s="24" customFormat="1" x14ac:dyDescent="0.2">
      <c r="A875" s="54">
        <v>33786</v>
      </c>
      <c r="B875" s="81"/>
      <c r="C875" s="81"/>
      <c r="D875" s="82"/>
      <c r="E875" s="82"/>
      <c r="F875" s="56">
        <f t="shared" si="459"/>
        <v>65.55</v>
      </c>
      <c r="G875" s="56">
        <f t="shared" si="460"/>
        <v>80.23</v>
      </c>
      <c r="H875" s="57">
        <f t="shared" si="466"/>
        <v>92.2</v>
      </c>
      <c r="I875" s="55">
        <v>113.16</v>
      </c>
      <c r="J875" s="59">
        <f t="shared" si="467"/>
        <v>153.08000000000001</v>
      </c>
      <c r="K875" s="60">
        <f t="shared" si="469"/>
        <v>235.76</v>
      </c>
      <c r="L875" s="60">
        <f t="shared" si="470"/>
        <v>322.99</v>
      </c>
      <c r="M875" s="60">
        <f t="shared" si="468"/>
        <v>384.01</v>
      </c>
      <c r="N875" s="60">
        <f t="shared" si="471"/>
        <v>498.9</v>
      </c>
      <c r="O875" s="60">
        <f t="shared" si="472"/>
        <v>2070.9299999999998</v>
      </c>
      <c r="P875" s="95">
        <f t="shared" si="473"/>
        <v>15061.92</v>
      </c>
    </row>
    <row r="876" spans="1:16" s="24" customFormat="1" x14ac:dyDescent="0.2">
      <c r="A876" s="54">
        <v>33817</v>
      </c>
      <c r="B876" s="81"/>
      <c r="C876" s="81"/>
      <c r="D876" s="82"/>
      <c r="E876" s="82"/>
      <c r="F876" s="56">
        <f t="shared" si="459"/>
        <v>65.44</v>
      </c>
      <c r="G876" s="56">
        <f t="shared" si="460"/>
        <v>80.099999999999994</v>
      </c>
      <c r="H876" s="57">
        <f t="shared" si="466"/>
        <v>92.05</v>
      </c>
      <c r="I876" s="55">
        <v>112.97</v>
      </c>
      <c r="J876" s="59">
        <f t="shared" si="467"/>
        <v>152.83000000000001</v>
      </c>
      <c r="K876" s="60">
        <f t="shared" si="469"/>
        <v>235.36</v>
      </c>
      <c r="L876" s="60">
        <f t="shared" si="470"/>
        <v>322.45</v>
      </c>
      <c r="M876" s="60">
        <f t="shared" si="468"/>
        <v>383.36</v>
      </c>
      <c r="N876" s="60">
        <f t="shared" si="471"/>
        <v>498.06</v>
      </c>
      <c r="O876" s="60">
        <f t="shared" si="472"/>
        <v>2067.4499999999998</v>
      </c>
      <c r="P876" s="95">
        <f t="shared" si="473"/>
        <v>15036.63</v>
      </c>
    </row>
    <row r="877" spans="1:16" s="24" customFormat="1" x14ac:dyDescent="0.2">
      <c r="A877" s="54">
        <v>33848</v>
      </c>
      <c r="B877" s="81"/>
      <c r="C877" s="81"/>
      <c r="D877" s="82"/>
      <c r="E877" s="82"/>
      <c r="F877" s="56">
        <f t="shared" si="459"/>
        <v>65.56</v>
      </c>
      <c r="G877" s="56">
        <f t="shared" si="460"/>
        <v>80.239999999999995</v>
      </c>
      <c r="H877" s="57">
        <f t="shared" si="466"/>
        <v>92.21</v>
      </c>
      <c r="I877" s="55">
        <v>113.17</v>
      </c>
      <c r="J877" s="59">
        <f t="shared" si="467"/>
        <v>153.1</v>
      </c>
      <c r="K877" s="60">
        <f t="shared" si="469"/>
        <v>235.78</v>
      </c>
      <c r="L877" s="60">
        <f t="shared" si="470"/>
        <v>323.02</v>
      </c>
      <c r="M877" s="60">
        <f t="shared" si="468"/>
        <v>384.04</v>
      </c>
      <c r="N877" s="60">
        <f t="shared" si="471"/>
        <v>498.94</v>
      </c>
      <c r="O877" s="60">
        <f t="shared" si="472"/>
        <v>2071.11</v>
      </c>
      <c r="P877" s="95">
        <f t="shared" si="473"/>
        <v>15063.26</v>
      </c>
    </row>
    <row r="878" spans="1:16" s="24" customFormat="1" x14ac:dyDescent="0.2">
      <c r="A878" s="54">
        <v>33878</v>
      </c>
      <c r="B878" s="81"/>
      <c r="C878" s="81"/>
      <c r="D878" s="82"/>
      <c r="E878" s="82"/>
      <c r="F878" s="56">
        <f t="shared" si="459"/>
        <v>65.7</v>
      </c>
      <c r="G878" s="56">
        <f t="shared" si="460"/>
        <v>80.41</v>
      </c>
      <c r="H878" s="57">
        <f t="shared" si="466"/>
        <v>92.41</v>
      </c>
      <c r="I878" s="55">
        <v>113.41</v>
      </c>
      <c r="J878" s="59">
        <f t="shared" si="467"/>
        <v>153.41999999999999</v>
      </c>
      <c r="K878" s="60">
        <f t="shared" si="469"/>
        <v>236.28</v>
      </c>
      <c r="L878" s="60">
        <f t="shared" si="470"/>
        <v>323.70999999999998</v>
      </c>
      <c r="M878" s="60">
        <f t="shared" si="468"/>
        <v>384.86</v>
      </c>
      <c r="N878" s="60">
        <f t="shared" si="471"/>
        <v>500</v>
      </c>
      <c r="O878" s="60">
        <f t="shared" si="472"/>
        <v>2075.5100000000002</v>
      </c>
      <c r="P878" s="95">
        <f t="shared" si="473"/>
        <v>15095.2</v>
      </c>
    </row>
    <row r="879" spans="1:16" s="24" customFormat="1" x14ac:dyDescent="0.2">
      <c r="A879" s="54">
        <v>33909</v>
      </c>
      <c r="B879" s="81"/>
      <c r="C879" s="81"/>
      <c r="D879" s="82"/>
      <c r="E879" s="82"/>
      <c r="F879" s="56">
        <f t="shared" si="459"/>
        <v>65.91</v>
      </c>
      <c r="G879" s="56">
        <f t="shared" si="460"/>
        <v>80.66</v>
      </c>
      <c r="H879" s="57">
        <f t="shared" si="466"/>
        <v>92.7</v>
      </c>
      <c r="I879" s="55">
        <v>113.77</v>
      </c>
      <c r="J879" s="59">
        <f t="shared" si="467"/>
        <v>153.91</v>
      </c>
      <c r="K879" s="60">
        <f t="shared" si="469"/>
        <v>237.03</v>
      </c>
      <c r="L879" s="60">
        <f t="shared" si="470"/>
        <v>324.73</v>
      </c>
      <c r="M879" s="60">
        <f t="shared" si="468"/>
        <v>386.08</v>
      </c>
      <c r="N879" s="60">
        <f t="shared" si="471"/>
        <v>501.59</v>
      </c>
      <c r="O879" s="60">
        <f t="shared" si="472"/>
        <v>2082.09</v>
      </c>
      <c r="P879" s="95">
        <f t="shared" si="473"/>
        <v>15143.12</v>
      </c>
    </row>
    <row r="880" spans="1:16" s="24" customFormat="1" x14ac:dyDescent="0.2">
      <c r="A880" s="54">
        <v>33939</v>
      </c>
      <c r="B880" s="81"/>
      <c r="C880" s="81"/>
      <c r="D880" s="82"/>
      <c r="E880" s="82"/>
      <c r="F880" s="56">
        <f t="shared" si="459"/>
        <v>65.900000000000006</v>
      </c>
      <c r="G880" s="56">
        <f t="shared" si="460"/>
        <v>80.66</v>
      </c>
      <c r="H880" s="57">
        <f t="shared" si="466"/>
        <v>92.69</v>
      </c>
      <c r="I880" s="55">
        <v>113.76</v>
      </c>
      <c r="J880" s="59">
        <f t="shared" si="467"/>
        <v>153.88999999999999</v>
      </c>
      <c r="K880" s="60">
        <f t="shared" si="469"/>
        <v>237.01</v>
      </c>
      <c r="L880" s="60">
        <f t="shared" si="470"/>
        <v>324.70999999999998</v>
      </c>
      <c r="M880" s="60">
        <f t="shared" si="468"/>
        <v>386.04</v>
      </c>
      <c r="N880" s="60">
        <f t="shared" si="471"/>
        <v>501.55</v>
      </c>
      <c r="O880" s="60">
        <f t="shared" si="472"/>
        <v>2081.91</v>
      </c>
      <c r="P880" s="95">
        <f t="shared" si="473"/>
        <v>15141.79</v>
      </c>
    </row>
    <row r="881" spans="1:16" s="24" customFormat="1" x14ac:dyDescent="0.2">
      <c r="A881" s="54">
        <v>33970</v>
      </c>
      <c r="B881" s="81"/>
      <c r="C881" s="81"/>
      <c r="D881" s="82"/>
      <c r="E881" s="82"/>
      <c r="F881" s="56">
        <f t="shared" si="459"/>
        <v>66.349999999999994</v>
      </c>
      <c r="G881" s="56">
        <f t="shared" si="460"/>
        <v>81.2</v>
      </c>
      <c r="H881" s="57">
        <f t="shared" si="466"/>
        <v>93.32</v>
      </c>
      <c r="I881" s="55">
        <v>114.53</v>
      </c>
      <c r="J881" s="59">
        <f t="shared" si="467"/>
        <v>154.94</v>
      </c>
      <c r="K881" s="60">
        <f t="shared" si="469"/>
        <v>238.61</v>
      </c>
      <c r="L881" s="60">
        <f t="shared" si="470"/>
        <v>326.89999999999998</v>
      </c>
      <c r="M881" s="60">
        <f t="shared" si="468"/>
        <v>388.66</v>
      </c>
      <c r="N881" s="60">
        <f t="shared" si="471"/>
        <v>504.94</v>
      </c>
      <c r="O881" s="60">
        <f t="shared" si="472"/>
        <v>2096</v>
      </c>
      <c r="P881" s="95">
        <f t="shared" si="473"/>
        <v>15244.28</v>
      </c>
    </row>
    <row r="882" spans="1:16" s="24" customFormat="1" x14ac:dyDescent="0.2">
      <c r="A882" s="54">
        <v>34001</v>
      </c>
      <c r="B882" s="81"/>
      <c r="C882" s="81"/>
      <c r="D882" s="82"/>
      <c r="E882" s="82"/>
      <c r="F882" s="56">
        <f t="shared" si="459"/>
        <v>66.52</v>
      </c>
      <c r="G882" s="56">
        <f t="shared" si="460"/>
        <v>81.41</v>
      </c>
      <c r="H882" s="57">
        <f t="shared" si="466"/>
        <v>93.56</v>
      </c>
      <c r="I882" s="55">
        <v>114.82</v>
      </c>
      <c r="J882" s="59">
        <f t="shared" si="467"/>
        <v>155.33000000000001</v>
      </c>
      <c r="K882" s="60">
        <f t="shared" si="469"/>
        <v>239.22</v>
      </c>
      <c r="L882" s="60">
        <f t="shared" si="470"/>
        <v>327.73</v>
      </c>
      <c r="M882" s="60">
        <f t="shared" si="468"/>
        <v>389.64</v>
      </c>
      <c r="N882" s="60">
        <f t="shared" si="471"/>
        <v>506.22</v>
      </c>
      <c r="O882" s="60">
        <f t="shared" si="472"/>
        <v>2101.31</v>
      </c>
      <c r="P882" s="95">
        <f t="shared" si="473"/>
        <v>15282.87</v>
      </c>
    </row>
    <row r="883" spans="1:16" s="24" customFormat="1" x14ac:dyDescent="0.2">
      <c r="A883" s="54">
        <v>34029</v>
      </c>
      <c r="B883" s="81"/>
      <c r="C883" s="81"/>
      <c r="D883" s="82"/>
      <c r="E883" s="82"/>
      <c r="F883" s="56">
        <f t="shared" si="459"/>
        <v>66.63</v>
      </c>
      <c r="G883" s="56">
        <f t="shared" si="460"/>
        <v>81.55</v>
      </c>
      <c r="H883" s="57">
        <f t="shared" si="466"/>
        <v>93.72</v>
      </c>
      <c r="I883" s="55">
        <v>115.02</v>
      </c>
      <c r="J883" s="59">
        <f t="shared" si="467"/>
        <v>155.6</v>
      </c>
      <c r="K883" s="60">
        <f t="shared" si="469"/>
        <v>239.63</v>
      </c>
      <c r="L883" s="60">
        <f t="shared" si="470"/>
        <v>328.3</v>
      </c>
      <c r="M883" s="60">
        <f t="shared" si="468"/>
        <v>390.32</v>
      </c>
      <c r="N883" s="60">
        <f t="shared" si="471"/>
        <v>507.1</v>
      </c>
      <c r="O883" s="60">
        <f t="shared" si="472"/>
        <v>2104.9699999999998</v>
      </c>
      <c r="P883" s="95">
        <f t="shared" si="473"/>
        <v>15309.5</v>
      </c>
    </row>
    <row r="884" spans="1:16" s="24" customFormat="1" x14ac:dyDescent="0.2">
      <c r="A884" s="54">
        <v>34060</v>
      </c>
      <c r="B884" s="81"/>
      <c r="C884" s="81"/>
      <c r="D884" s="82"/>
      <c r="E884" s="82"/>
      <c r="F884" s="56">
        <f t="shared" si="459"/>
        <v>66.69</v>
      </c>
      <c r="G884" s="56">
        <f t="shared" si="460"/>
        <v>81.62</v>
      </c>
      <c r="H884" s="57">
        <f t="shared" si="466"/>
        <v>93.8</v>
      </c>
      <c r="I884" s="55">
        <v>115.12</v>
      </c>
      <c r="J884" s="59">
        <f t="shared" si="467"/>
        <v>155.72999999999999</v>
      </c>
      <c r="K884" s="60">
        <f t="shared" si="469"/>
        <v>239.84</v>
      </c>
      <c r="L884" s="60">
        <f t="shared" si="470"/>
        <v>328.59</v>
      </c>
      <c r="M884" s="60">
        <f t="shared" si="468"/>
        <v>390.66</v>
      </c>
      <c r="N884" s="60">
        <f t="shared" si="471"/>
        <v>507.54</v>
      </c>
      <c r="O884" s="60">
        <f t="shared" si="472"/>
        <v>2106.8000000000002</v>
      </c>
      <c r="P884" s="95">
        <f t="shared" si="473"/>
        <v>15322.81</v>
      </c>
    </row>
    <row r="885" spans="1:16" s="24" customFormat="1" x14ac:dyDescent="0.2">
      <c r="A885" s="54">
        <v>34090</v>
      </c>
      <c r="B885" s="81"/>
      <c r="C885" s="81"/>
      <c r="D885" s="82"/>
      <c r="E885" s="82"/>
      <c r="F885" s="56">
        <f t="shared" si="459"/>
        <v>66.69</v>
      </c>
      <c r="G885" s="56">
        <f t="shared" si="460"/>
        <v>81.63</v>
      </c>
      <c r="H885" s="57">
        <f t="shared" ref="H885:H900" si="474">I885*0.8148</f>
        <v>93.81</v>
      </c>
      <c r="I885" s="55">
        <v>115.13</v>
      </c>
      <c r="J885" s="59">
        <f t="shared" si="467"/>
        <v>155.75</v>
      </c>
      <c r="K885" s="60">
        <f t="shared" si="469"/>
        <v>239.86</v>
      </c>
      <c r="L885" s="60">
        <f t="shared" si="470"/>
        <v>328.62</v>
      </c>
      <c r="M885" s="60">
        <f t="shared" si="468"/>
        <v>390.69</v>
      </c>
      <c r="N885" s="60">
        <f t="shared" si="471"/>
        <v>507.59</v>
      </c>
      <c r="O885" s="60">
        <f t="shared" si="472"/>
        <v>2106.98</v>
      </c>
      <c r="P885" s="95">
        <f t="shared" si="473"/>
        <v>15324.14</v>
      </c>
    </row>
    <row r="886" spans="1:16" s="24" customFormat="1" x14ac:dyDescent="0.2">
      <c r="A886" s="54">
        <v>34121</v>
      </c>
      <c r="B886" s="81"/>
      <c r="C886" s="81"/>
      <c r="D886" s="82"/>
      <c r="E886" s="82"/>
      <c r="F886" s="56">
        <f t="shared" si="459"/>
        <v>66.8</v>
      </c>
      <c r="G886" s="56">
        <f t="shared" si="460"/>
        <v>81.760000000000005</v>
      </c>
      <c r="H886" s="57">
        <f t="shared" si="474"/>
        <v>93.96</v>
      </c>
      <c r="I886" s="55">
        <v>115.32</v>
      </c>
      <c r="J886" s="59">
        <f t="shared" si="467"/>
        <v>156</v>
      </c>
      <c r="K886" s="60">
        <f t="shared" si="469"/>
        <v>240.26</v>
      </c>
      <c r="L886" s="60">
        <f t="shared" si="470"/>
        <v>329.16</v>
      </c>
      <c r="M886" s="60">
        <f t="shared" si="468"/>
        <v>391.34</v>
      </c>
      <c r="N886" s="60">
        <f t="shared" si="471"/>
        <v>508.42</v>
      </c>
      <c r="O886" s="60">
        <f t="shared" si="472"/>
        <v>2110.46</v>
      </c>
      <c r="P886" s="95">
        <f t="shared" si="473"/>
        <v>15349.43</v>
      </c>
    </row>
    <row r="887" spans="1:16" s="24" customFormat="1" x14ac:dyDescent="0.2">
      <c r="A887" s="54">
        <v>34151</v>
      </c>
      <c r="B887" s="81"/>
      <c r="C887" s="81"/>
      <c r="D887" s="82"/>
      <c r="E887" s="82"/>
      <c r="F887" s="56">
        <f t="shared" si="459"/>
        <v>67.25</v>
      </c>
      <c r="G887" s="56">
        <f t="shared" si="460"/>
        <v>82.3</v>
      </c>
      <c r="H887" s="57">
        <f t="shared" si="474"/>
        <v>94.58</v>
      </c>
      <c r="I887" s="55">
        <v>116.08</v>
      </c>
      <c r="J887" s="59">
        <f t="shared" si="467"/>
        <v>157.03</v>
      </c>
      <c r="K887" s="60">
        <f t="shared" si="469"/>
        <v>241.84</v>
      </c>
      <c r="L887" s="60">
        <f t="shared" si="470"/>
        <v>331.33</v>
      </c>
      <c r="M887" s="60">
        <f t="shared" si="468"/>
        <v>393.92</v>
      </c>
      <c r="N887" s="60">
        <f t="shared" si="471"/>
        <v>511.77</v>
      </c>
      <c r="O887" s="60">
        <f t="shared" si="472"/>
        <v>2124.37</v>
      </c>
      <c r="P887" s="95">
        <f t="shared" si="473"/>
        <v>15450.58</v>
      </c>
    </row>
    <row r="888" spans="1:16" s="24" customFormat="1" x14ac:dyDescent="0.2">
      <c r="A888" s="54">
        <v>34182</v>
      </c>
      <c r="B888" s="81"/>
      <c r="C888" s="81"/>
      <c r="D888" s="82"/>
      <c r="E888" s="82"/>
      <c r="F888" s="56">
        <f t="shared" si="459"/>
        <v>67.53</v>
      </c>
      <c r="G888" s="56">
        <f t="shared" si="460"/>
        <v>82.65</v>
      </c>
      <c r="H888" s="57">
        <f t="shared" si="474"/>
        <v>94.98</v>
      </c>
      <c r="I888" s="55">
        <v>116.57</v>
      </c>
      <c r="J888" s="59">
        <f t="shared" si="467"/>
        <v>157.69999999999999</v>
      </c>
      <c r="K888" s="60">
        <f t="shared" si="469"/>
        <v>242.86</v>
      </c>
      <c r="L888" s="60">
        <f t="shared" si="470"/>
        <v>332.73</v>
      </c>
      <c r="M888" s="60">
        <f t="shared" si="468"/>
        <v>395.58</v>
      </c>
      <c r="N888" s="60">
        <f t="shared" si="471"/>
        <v>513.92999999999995</v>
      </c>
      <c r="O888" s="60">
        <f t="shared" si="472"/>
        <v>2133.34</v>
      </c>
      <c r="P888" s="95">
        <f t="shared" si="473"/>
        <v>15515.81</v>
      </c>
    </row>
    <row r="889" spans="1:16" s="24" customFormat="1" x14ac:dyDescent="0.2">
      <c r="A889" s="54">
        <v>34213</v>
      </c>
      <c r="B889" s="81"/>
      <c r="C889" s="81"/>
      <c r="D889" s="82"/>
      <c r="E889" s="82"/>
      <c r="F889" s="56">
        <f t="shared" si="459"/>
        <v>67.41</v>
      </c>
      <c r="G889" s="56">
        <f t="shared" si="460"/>
        <v>82.5</v>
      </c>
      <c r="H889" s="57">
        <f t="shared" si="474"/>
        <v>94.81</v>
      </c>
      <c r="I889" s="55">
        <v>116.36</v>
      </c>
      <c r="J889" s="59">
        <f t="shared" ref="J889:J904" si="475">I889*1.3528</f>
        <v>157.41</v>
      </c>
      <c r="K889" s="60">
        <f t="shared" si="469"/>
        <v>242.42</v>
      </c>
      <c r="L889" s="60">
        <f t="shared" si="470"/>
        <v>332.13</v>
      </c>
      <c r="M889" s="60">
        <f t="shared" ref="M889:M904" si="476">I889*3.3935</f>
        <v>394.87</v>
      </c>
      <c r="N889" s="60">
        <f t="shared" si="471"/>
        <v>513.01</v>
      </c>
      <c r="O889" s="60">
        <f t="shared" si="472"/>
        <v>2129.4899999999998</v>
      </c>
      <c r="P889" s="95">
        <f t="shared" si="473"/>
        <v>15487.85</v>
      </c>
    </row>
    <row r="890" spans="1:16" s="24" customFormat="1" x14ac:dyDescent="0.2">
      <c r="A890" s="54">
        <v>34243</v>
      </c>
      <c r="B890" s="81"/>
      <c r="C890" s="81"/>
      <c r="D890" s="82"/>
      <c r="E890" s="82"/>
      <c r="F890" s="56">
        <f t="shared" si="459"/>
        <v>67.489999999999995</v>
      </c>
      <c r="G890" s="56">
        <f t="shared" si="460"/>
        <v>82.6</v>
      </c>
      <c r="H890" s="57">
        <f t="shared" si="474"/>
        <v>94.92</v>
      </c>
      <c r="I890" s="55">
        <v>116.5</v>
      </c>
      <c r="J890" s="59">
        <f t="shared" si="475"/>
        <v>157.6</v>
      </c>
      <c r="K890" s="60">
        <f t="shared" ref="K890:K905" si="477">I890*2.0834</f>
        <v>242.72</v>
      </c>
      <c r="L890" s="60">
        <f t="shared" ref="L890:L905" si="478">I890*2.8543</f>
        <v>332.53</v>
      </c>
      <c r="M890" s="60">
        <f t="shared" si="476"/>
        <v>395.34</v>
      </c>
      <c r="N890" s="60">
        <f t="shared" ref="N890:N905" si="479">I890*4.4088</f>
        <v>513.63</v>
      </c>
      <c r="O890" s="60">
        <f t="shared" ref="O890:O905" si="480">I890*18.3009</f>
        <v>2132.0500000000002</v>
      </c>
      <c r="P890" s="95">
        <f t="shared" ref="P890:P905" si="481">I890*133.1029</f>
        <v>15506.49</v>
      </c>
    </row>
    <row r="891" spans="1:16" s="24" customFormat="1" x14ac:dyDescent="0.2">
      <c r="A891" s="54">
        <v>34274</v>
      </c>
      <c r="B891" s="81"/>
      <c r="C891" s="81"/>
      <c r="D891" s="82"/>
      <c r="E891" s="82"/>
      <c r="F891" s="56">
        <f t="shared" si="459"/>
        <v>67.58</v>
      </c>
      <c r="G891" s="56">
        <f t="shared" si="460"/>
        <v>82.7</v>
      </c>
      <c r="H891" s="57">
        <f t="shared" si="474"/>
        <v>95.05</v>
      </c>
      <c r="I891" s="55">
        <v>116.65</v>
      </c>
      <c r="J891" s="59">
        <f t="shared" si="475"/>
        <v>157.80000000000001</v>
      </c>
      <c r="K891" s="60">
        <f t="shared" si="477"/>
        <v>243.03</v>
      </c>
      <c r="L891" s="60">
        <f t="shared" si="478"/>
        <v>332.95</v>
      </c>
      <c r="M891" s="60">
        <f t="shared" si="476"/>
        <v>395.85</v>
      </c>
      <c r="N891" s="60">
        <f t="shared" si="479"/>
        <v>514.29</v>
      </c>
      <c r="O891" s="60">
        <f t="shared" si="480"/>
        <v>2134.8000000000002</v>
      </c>
      <c r="P891" s="95">
        <f t="shared" si="481"/>
        <v>15526.45</v>
      </c>
    </row>
    <row r="892" spans="1:16" s="24" customFormat="1" x14ac:dyDescent="0.2">
      <c r="A892" s="54">
        <v>34304</v>
      </c>
      <c r="B892" s="81"/>
      <c r="C892" s="81"/>
      <c r="D892" s="82"/>
      <c r="E892" s="82"/>
      <c r="F892" s="56">
        <f t="shared" si="459"/>
        <v>67.680000000000007</v>
      </c>
      <c r="G892" s="56">
        <f t="shared" si="460"/>
        <v>82.83</v>
      </c>
      <c r="H892" s="57">
        <f t="shared" si="474"/>
        <v>95.19</v>
      </c>
      <c r="I892" s="55">
        <v>116.83</v>
      </c>
      <c r="J892" s="59">
        <f t="shared" si="475"/>
        <v>158.05000000000001</v>
      </c>
      <c r="K892" s="60">
        <f t="shared" si="477"/>
        <v>243.4</v>
      </c>
      <c r="L892" s="60">
        <f t="shared" si="478"/>
        <v>333.47</v>
      </c>
      <c r="M892" s="60">
        <f t="shared" si="476"/>
        <v>396.46</v>
      </c>
      <c r="N892" s="60">
        <f t="shared" si="479"/>
        <v>515.08000000000004</v>
      </c>
      <c r="O892" s="60">
        <f t="shared" si="480"/>
        <v>2138.09</v>
      </c>
      <c r="P892" s="95">
        <f t="shared" si="481"/>
        <v>15550.41</v>
      </c>
    </row>
    <row r="893" spans="1:16" s="24" customFormat="1" x14ac:dyDescent="0.2">
      <c r="A893" s="54">
        <v>34335</v>
      </c>
      <c r="B893" s="84">
        <f>E893*0.6036</f>
        <v>69.81</v>
      </c>
      <c r="C893" s="84">
        <f>E893*0.729</f>
        <v>84.31</v>
      </c>
      <c r="D893" s="85">
        <f>E893*0.8294</f>
        <v>95.92</v>
      </c>
      <c r="E893" s="82">
        <v>115.65</v>
      </c>
      <c r="F893" s="56">
        <f t="shared" si="459"/>
        <v>67.95</v>
      </c>
      <c r="G893" s="56">
        <f t="shared" si="460"/>
        <v>83.17</v>
      </c>
      <c r="H893" s="57">
        <f t="shared" si="474"/>
        <v>95.58</v>
      </c>
      <c r="I893" s="55">
        <v>117.3</v>
      </c>
      <c r="J893" s="59">
        <f t="shared" si="475"/>
        <v>158.68</v>
      </c>
      <c r="K893" s="60">
        <f t="shared" si="477"/>
        <v>244.38</v>
      </c>
      <c r="L893" s="60">
        <f t="shared" si="478"/>
        <v>334.81</v>
      </c>
      <c r="M893" s="60">
        <f t="shared" si="476"/>
        <v>398.06</v>
      </c>
      <c r="N893" s="60">
        <f t="shared" si="479"/>
        <v>517.15</v>
      </c>
      <c r="O893" s="60">
        <f t="shared" si="480"/>
        <v>2146.6999999999998</v>
      </c>
      <c r="P893" s="95">
        <f t="shared" si="481"/>
        <v>15612.97</v>
      </c>
    </row>
    <row r="894" spans="1:16" s="24" customFormat="1" x14ac:dyDescent="0.2">
      <c r="A894" s="54">
        <v>34366</v>
      </c>
      <c r="B894" s="84">
        <f t="shared" ref="B894:B940" si="482">E894*0.6036</f>
        <v>70.02</v>
      </c>
      <c r="C894" s="84">
        <f t="shared" ref="C894:C940" si="483">E894*0.729</f>
        <v>84.56</v>
      </c>
      <c r="D894" s="85">
        <f t="shared" ref="D894:D909" si="484">E894*0.8294</f>
        <v>96.21</v>
      </c>
      <c r="E894" s="82">
        <v>116</v>
      </c>
      <c r="F894" s="56">
        <f t="shared" si="459"/>
        <v>68.180000000000007</v>
      </c>
      <c r="G894" s="56">
        <f t="shared" si="460"/>
        <v>83.44</v>
      </c>
      <c r="H894" s="57">
        <f t="shared" si="474"/>
        <v>95.89</v>
      </c>
      <c r="I894" s="55">
        <v>117.69</v>
      </c>
      <c r="J894" s="59">
        <f t="shared" si="475"/>
        <v>159.21</v>
      </c>
      <c r="K894" s="60">
        <f t="shared" si="477"/>
        <v>245.2</v>
      </c>
      <c r="L894" s="60">
        <f t="shared" si="478"/>
        <v>335.92</v>
      </c>
      <c r="M894" s="60">
        <f t="shared" si="476"/>
        <v>399.38</v>
      </c>
      <c r="N894" s="60">
        <f t="shared" si="479"/>
        <v>518.87</v>
      </c>
      <c r="O894" s="60">
        <f t="shared" si="480"/>
        <v>2153.83</v>
      </c>
      <c r="P894" s="95">
        <f t="shared" si="481"/>
        <v>15664.88</v>
      </c>
    </row>
    <row r="895" spans="1:16" s="24" customFormat="1" x14ac:dyDescent="0.2">
      <c r="A895" s="54">
        <v>34394</v>
      </c>
      <c r="B895" s="84">
        <f t="shared" si="482"/>
        <v>69.97</v>
      </c>
      <c r="C895" s="84">
        <f t="shared" si="483"/>
        <v>84.51</v>
      </c>
      <c r="D895" s="85">
        <f t="shared" si="484"/>
        <v>96.14</v>
      </c>
      <c r="E895" s="82">
        <v>115.92</v>
      </c>
      <c r="F895" s="56">
        <f t="shared" si="459"/>
        <v>68.17</v>
      </c>
      <c r="G895" s="56">
        <f t="shared" si="460"/>
        <v>83.44</v>
      </c>
      <c r="H895" s="57">
        <f t="shared" si="474"/>
        <v>95.89</v>
      </c>
      <c r="I895" s="55">
        <v>117.68</v>
      </c>
      <c r="J895" s="59">
        <f t="shared" si="475"/>
        <v>159.19999999999999</v>
      </c>
      <c r="K895" s="60">
        <f t="shared" si="477"/>
        <v>245.17</v>
      </c>
      <c r="L895" s="60">
        <f t="shared" si="478"/>
        <v>335.89</v>
      </c>
      <c r="M895" s="60">
        <f t="shared" si="476"/>
        <v>399.35</v>
      </c>
      <c r="N895" s="60">
        <f t="shared" si="479"/>
        <v>518.83000000000004</v>
      </c>
      <c r="O895" s="60">
        <f t="shared" si="480"/>
        <v>2153.65</v>
      </c>
      <c r="P895" s="95">
        <f t="shared" si="481"/>
        <v>15663.55</v>
      </c>
    </row>
    <row r="896" spans="1:16" s="24" customFormat="1" x14ac:dyDescent="0.2">
      <c r="A896" s="54">
        <v>34425</v>
      </c>
      <c r="B896" s="84">
        <f t="shared" si="482"/>
        <v>70.08</v>
      </c>
      <c r="C896" s="84">
        <f t="shared" si="483"/>
        <v>84.64</v>
      </c>
      <c r="D896" s="85">
        <f t="shared" si="484"/>
        <v>96.29</v>
      </c>
      <c r="E896" s="82">
        <v>116.1</v>
      </c>
      <c r="F896" s="56">
        <f t="shared" si="459"/>
        <v>68.3</v>
      </c>
      <c r="G896" s="56">
        <f t="shared" si="460"/>
        <v>83.59</v>
      </c>
      <c r="H896" s="57">
        <f t="shared" si="474"/>
        <v>96.06</v>
      </c>
      <c r="I896" s="55">
        <v>117.9</v>
      </c>
      <c r="J896" s="59">
        <f t="shared" si="475"/>
        <v>159.5</v>
      </c>
      <c r="K896" s="60">
        <f t="shared" si="477"/>
        <v>245.63</v>
      </c>
      <c r="L896" s="60">
        <f t="shared" si="478"/>
        <v>336.52</v>
      </c>
      <c r="M896" s="60">
        <f t="shared" si="476"/>
        <v>400.09</v>
      </c>
      <c r="N896" s="60">
        <f t="shared" si="479"/>
        <v>519.79999999999995</v>
      </c>
      <c r="O896" s="60">
        <f t="shared" si="480"/>
        <v>2157.6799999999998</v>
      </c>
      <c r="P896" s="95">
        <f t="shared" si="481"/>
        <v>15692.83</v>
      </c>
    </row>
    <row r="897" spans="1:16" s="24" customFormat="1" x14ac:dyDescent="0.2">
      <c r="A897" s="54">
        <v>34455</v>
      </c>
      <c r="B897" s="84">
        <f t="shared" si="482"/>
        <v>70.28</v>
      </c>
      <c r="C897" s="84">
        <f t="shared" si="483"/>
        <v>84.88</v>
      </c>
      <c r="D897" s="85">
        <f t="shared" si="484"/>
        <v>96.58</v>
      </c>
      <c r="E897" s="82">
        <v>116.44</v>
      </c>
      <c r="F897" s="56">
        <f t="shared" si="459"/>
        <v>68.5</v>
      </c>
      <c r="G897" s="56">
        <f t="shared" si="460"/>
        <v>83.84</v>
      </c>
      <c r="H897" s="57">
        <f t="shared" si="474"/>
        <v>96.35</v>
      </c>
      <c r="I897" s="55">
        <v>118.25</v>
      </c>
      <c r="J897" s="59">
        <f t="shared" si="475"/>
        <v>159.97</v>
      </c>
      <c r="K897" s="60">
        <f t="shared" si="477"/>
        <v>246.36</v>
      </c>
      <c r="L897" s="60">
        <f t="shared" si="478"/>
        <v>337.52</v>
      </c>
      <c r="M897" s="60">
        <f t="shared" si="476"/>
        <v>401.28</v>
      </c>
      <c r="N897" s="60">
        <f t="shared" si="479"/>
        <v>521.34</v>
      </c>
      <c r="O897" s="60">
        <f t="shared" si="480"/>
        <v>2164.08</v>
      </c>
      <c r="P897" s="95">
        <f t="shared" si="481"/>
        <v>15739.42</v>
      </c>
    </row>
    <row r="898" spans="1:16" s="24" customFormat="1" x14ac:dyDescent="0.2">
      <c r="A898" s="54">
        <v>34486</v>
      </c>
      <c r="B898" s="84">
        <f t="shared" si="482"/>
        <v>70.41</v>
      </c>
      <c r="C898" s="84">
        <f t="shared" si="483"/>
        <v>85.04</v>
      </c>
      <c r="D898" s="85">
        <f t="shared" si="484"/>
        <v>96.75</v>
      </c>
      <c r="E898" s="82">
        <v>116.65</v>
      </c>
      <c r="F898" s="56">
        <f t="shared" si="459"/>
        <v>68.650000000000006</v>
      </c>
      <c r="G898" s="56">
        <f t="shared" si="460"/>
        <v>84.02</v>
      </c>
      <c r="H898" s="57">
        <f t="shared" si="474"/>
        <v>96.55</v>
      </c>
      <c r="I898" s="55">
        <v>118.5</v>
      </c>
      <c r="J898" s="59">
        <f t="shared" si="475"/>
        <v>160.31</v>
      </c>
      <c r="K898" s="60">
        <f t="shared" si="477"/>
        <v>246.88</v>
      </c>
      <c r="L898" s="60">
        <f t="shared" si="478"/>
        <v>338.23</v>
      </c>
      <c r="M898" s="60">
        <f t="shared" si="476"/>
        <v>402.13</v>
      </c>
      <c r="N898" s="60">
        <f t="shared" si="479"/>
        <v>522.44000000000005</v>
      </c>
      <c r="O898" s="60">
        <f t="shared" si="480"/>
        <v>2168.66</v>
      </c>
      <c r="P898" s="95">
        <f t="shared" si="481"/>
        <v>15772.69</v>
      </c>
    </row>
    <row r="899" spans="1:16" s="24" customFormat="1" x14ac:dyDescent="0.2">
      <c r="A899" s="54">
        <v>34516</v>
      </c>
      <c r="B899" s="84">
        <f t="shared" si="482"/>
        <v>70.89</v>
      </c>
      <c r="C899" s="84">
        <f t="shared" si="483"/>
        <v>85.62</v>
      </c>
      <c r="D899" s="85">
        <f t="shared" si="484"/>
        <v>97.41</v>
      </c>
      <c r="E899" s="82">
        <v>117.45</v>
      </c>
      <c r="F899" s="56">
        <f t="shared" si="459"/>
        <v>69.069999999999993</v>
      </c>
      <c r="G899" s="56">
        <f t="shared" si="460"/>
        <v>84.53</v>
      </c>
      <c r="H899" s="57">
        <f t="shared" si="474"/>
        <v>97.15</v>
      </c>
      <c r="I899" s="55">
        <v>119.23</v>
      </c>
      <c r="J899" s="59">
        <f t="shared" si="475"/>
        <v>161.29</v>
      </c>
      <c r="K899" s="60">
        <f t="shared" si="477"/>
        <v>248.4</v>
      </c>
      <c r="L899" s="60">
        <f t="shared" si="478"/>
        <v>340.32</v>
      </c>
      <c r="M899" s="60">
        <f t="shared" si="476"/>
        <v>404.61</v>
      </c>
      <c r="N899" s="60">
        <f t="shared" si="479"/>
        <v>525.66</v>
      </c>
      <c r="O899" s="60">
        <f t="shared" si="480"/>
        <v>2182.02</v>
      </c>
      <c r="P899" s="95">
        <f t="shared" si="481"/>
        <v>15869.86</v>
      </c>
    </row>
    <row r="900" spans="1:16" s="24" customFormat="1" x14ac:dyDescent="0.2">
      <c r="A900" s="54">
        <v>34547</v>
      </c>
      <c r="B900" s="84">
        <f t="shared" si="482"/>
        <v>70.97</v>
      </c>
      <c r="C900" s="84">
        <f t="shared" si="483"/>
        <v>85.72</v>
      </c>
      <c r="D900" s="85">
        <f t="shared" si="484"/>
        <v>97.52</v>
      </c>
      <c r="E900" s="82">
        <v>117.58</v>
      </c>
      <c r="F900" s="56">
        <f t="shared" si="459"/>
        <v>69.180000000000007</v>
      </c>
      <c r="G900" s="56">
        <f t="shared" si="460"/>
        <v>84.67</v>
      </c>
      <c r="H900" s="57">
        <f t="shared" si="474"/>
        <v>97.3</v>
      </c>
      <c r="I900" s="55">
        <v>119.42</v>
      </c>
      <c r="J900" s="59">
        <f t="shared" si="475"/>
        <v>161.55000000000001</v>
      </c>
      <c r="K900" s="60">
        <f t="shared" si="477"/>
        <v>248.8</v>
      </c>
      <c r="L900" s="60">
        <f t="shared" si="478"/>
        <v>340.86</v>
      </c>
      <c r="M900" s="60">
        <f t="shared" si="476"/>
        <v>405.25</v>
      </c>
      <c r="N900" s="60">
        <f t="shared" si="479"/>
        <v>526.5</v>
      </c>
      <c r="O900" s="60">
        <f t="shared" si="480"/>
        <v>2185.4899999999998</v>
      </c>
      <c r="P900" s="95">
        <f t="shared" si="481"/>
        <v>15895.15</v>
      </c>
    </row>
    <row r="901" spans="1:16" s="24" customFormat="1" x14ac:dyDescent="0.2">
      <c r="A901" s="54">
        <v>34578</v>
      </c>
      <c r="B901" s="84">
        <f t="shared" si="482"/>
        <v>70.88</v>
      </c>
      <c r="C901" s="84">
        <f t="shared" si="483"/>
        <v>85.61</v>
      </c>
      <c r="D901" s="85">
        <f t="shared" si="484"/>
        <v>97.4</v>
      </c>
      <c r="E901" s="82">
        <v>117.43</v>
      </c>
      <c r="F901" s="56">
        <f t="shared" si="459"/>
        <v>69.06</v>
      </c>
      <c r="G901" s="56">
        <f t="shared" si="460"/>
        <v>84.53</v>
      </c>
      <c r="H901" s="57">
        <f t="shared" ref="H901:H916" si="485">I901*0.8148</f>
        <v>97.14</v>
      </c>
      <c r="I901" s="55">
        <v>119.22</v>
      </c>
      <c r="J901" s="59">
        <f t="shared" si="475"/>
        <v>161.28</v>
      </c>
      <c r="K901" s="60">
        <f t="shared" si="477"/>
        <v>248.38</v>
      </c>
      <c r="L901" s="60">
        <f t="shared" si="478"/>
        <v>340.29</v>
      </c>
      <c r="M901" s="60">
        <f t="shared" si="476"/>
        <v>404.57</v>
      </c>
      <c r="N901" s="60">
        <f t="shared" si="479"/>
        <v>525.62</v>
      </c>
      <c r="O901" s="60">
        <f t="shared" si="480"/>
        <v>2181.83</v>
      </c>
      <c r="P901" s="95">
        <f t="shared" si="481"/>
        <v>15868.53</v>
      </c>
    </row>
    <row r="902" spans="1:16" s="24" customFormat="1" x14ac:dyDescent="0.2">
      <c r="A902" s="54">
        <v>34608</v>
      </c>
      <c r="B902" s="84">
        <f t="shared" si="482"/>
        <v>70.77</v>
      </c>
      <c r="C902" s="84">
        <f t="shared" si="483"/>
        <v>85.47</v>
      </c>
      <c r="D902" s="85">
        <f t="shared" si="484"/>
        <v>97.24</v>
      </c>
      <c r="E902" s="82">
        <v>117.24</v>
      </c>
      <c r="F902" s="56">
        <f t="shared" si="459"/>
        <v>68.92</v>
      </c>
      <c r="G902" s="56">
        <f t="shared" si="460"/>
        <v>84.35</v>
      </c>
      <c r="H902" s="57">
        <f t="shared" si="485"/>
        <v>96.94</v>
      </c>
      <c r="I902" s="55">
        <v>118.97</v>
      </c>
      <c r="J902" s="59">
        <f t="shared" si="475"/>
        <v>160.94</v>
      </c>
      <c r="K902" s="60">
        <f t="shared" si="477"/>
        <v>247.86</v>
      </c>
      <c r="L902" s="60">
        <f t="shared" si="478"/>
        <v>339.58</v>
      </c>
      <c r="M902" s="60">
        <f t="shared" si="476"/>
        <v>403.72</v>
      </c>
      <c r="N902" s="60">
        <f t="shared" si="479"/>
        <v>524.51</v>
      </c>
      <c r="O902" s="60">
        <f t="shared" si="480"/>
        <v>2177.2600000000002</v>
      </c>
      <c r="P902" s="95">
        <f t="shared" si="481"/>
        <v>15835.25</v>
      </c>
    </row>
    <row r="903" spans="1:16" s="24" customFormat="1" x14ac:dyDescent="0.2">
      <c r="A903" s="54">
        <v>34639</v>
      </c>
      <c r="B903" s="84">
        <f t="shared" si="482"/>
        <v>70.77</v>
      </c>
      <c r="C903" s="84">
        <f t="shared" si="483"/>
        <v>85.48</v>
      </c>
      <c r="D903" s="85">
        <f t="shared" si="484"/>
        <v>97.25</v>
      </c>
      <c r="E903" s="82">
        <v>117.25</v>
      </c>
      <c r="F903" s="56">
        <f t="shared" si="459"/>
        <v>68.92</v>
      </c>
      <c r="G903" s="56">
        <f t="shared" si="460"/>
        <v>84.35</v>
      </c>
      <c r="H903" s="57">
        <f t="shared" si="485"/>
        <v>96.94</v>
      </c>
      <c r="I903" s="55">
        <v>118.97</v>
      </c>
      <c r="J903" s="59">
        <f t="shared" si="475"/>
        <v>160.94</v>
      </c>
      <c r="K903" s="60">
        <f t="shared" si="477"/>
        <v>247.86</v>
      </c>
      <c r="L903" s="60">
        <f t="shared" si="478"/>
        <v>339.58</v>
      </c>
      <c r="M903" s="60">
        <f t="shared" si="476"/>
        <v>403.72</v>
      </c>
      <c r="N903" s="60">
        <f t="shared" si="479"/>
        <v>524.51</v>
      </c>
      <c r="O903" s="60">
        <f t="shared" si="480"/>
        <v>2177.2600000000002</v>
      </c>
      <c r="P903" s="95">
        <f t="shared" si="481"/>
        <v>15835.25</v>
      </c>
    </row>
    <row r="904" spans="1:16" s="24" customFormat="1" x14ac:dyDescent="0.2">
      <c r="A904" s="54">
        <v>34669</v>
      </c>
      <c r="B904" s="84">
        <f t="shared" si="482"/>
        <v>70.8</v>
      </c>
      <c r="C904" s="84">
        <f t="shared" si="483"/>
        <v>85.5</v>
      </c>
      <c r="D904" s="85">
        <f t="shared" si="484"/>
        <v>97.28</v>
      </c>
      <c r="E904" s="82">
        <v>117.29</v>
      </c>
      <c r="F904" s="56">
        <f t="shared" si="459"/>
        <v>68.94</v>
      </c>
      <c r="G904" s="56">
        <f t="shared" si="460"/>
        <v>84.37</v>
      </c>
      <c r="H904" s="57">
        <f t="shared" si="485"/>
        <v>96.96</v>
      </c>
      <c r="I904" s="55">
        <v>119</v>
      </c>
      <c r="J904" s="59">
        <f t="shared" si="475"/>
        <v>160.97999999999999</v>
      </c>
      <c r="K904" s="60">
        <f t="shared" si="477"/>
        <v>247.92</v>
      </c>
      <c r="L904" s="60">
        <f t="shared" si="478"/>
        <v>339.66</v>
      </c>
      <c r="M904" s="60">
        <f t="shared" si="476"/>
        <v>403.83</v>
      </c>
      <c r="N904" s="60">
        <f t="shared" si="479"/>
        <v>524.65</v>
      </c>
      <c r="O904" s="60">
        <f t="shared" si="480"/>
        <v>2177.81</v>
      </c>
      <c r="P904" s="95">
        <f t="shared" si="481"/>
        <v>15839.25</v>
      </c>
    </row>
    <row r="905" spans="1:16" s="24" customFormat="1" x14ac:dyDescent="0.2">
      <c r="A905" s="54">
        <v>34700</v>
      </c>
      <c r="B905" s="84">
        <f t="shared" si="482"/>
        <v>71.12</v>
      </c>
      <c r="C905" s="84">
        <f t="shared" si="483"/>
        <v>85.9</v>
      </c>
      <c r="D905" s="85">
        <f t="shared" si="484"/>
        <v>97.73</v>
      </c>
      <c r="E905" s="82">
        <v>117.83</v>
      </c>
      <c r="F905" s="56">
        <f t="shared" si="459"/>
        <v>69.23</v>
      </c>
      <c r="G905" s="56">
        <f t="shared" si="460"/>
        <v>84.73</v>
      </c>
      <c r="H905" s="57">
        <f t="shared" si="485"/>
        <v>97.37</v>
      </c>
      <c r="I905" s="55">
        <v>119.5</v>
      </c>
      <c r="J905" s="59">
        <f t="shared" ref="J905:J920" si="486">I905*1.3528</f>
        <v>161.66</v>
      </c>
      <c r="K905" s="60">
        <f t="shared" si="477"/>
        <v>248.97</v>
      </c>
      <c r="L905" s="60">
        <f t="shared" si="478"/>
        <v>341.09</v>
      </c>
      <c r="M905" s="60">
        <f t="shared" ref="M905:M920" si="487">I905*3.3935</f>
        <v>405.52</v>
      </c>
      <c r="N905" s="60">
        <f t="shared" si="479"/>
        <v>526.85</v>
      </c>
      <c r="O905" s="60">
        <f t="shared" si="480"/>
        <v>2186.96</v>
      </c>
      <c r="P905" s="95">
        <f t="shared" si="481"/>
        <v>15905.8</v>
      </c>
    </row>
    <row r="906" spans="1:16" s="24" customFormat="1" x14ac:dyDescent="0.2">
      <c r="A906" s="54">
        <v>34731</v>
      </c>
      <c r="B906" s="84">
        <f t="shared" si="482"/>
        <v>71.36</v>
      </c>
      <c r="C906" s="84">
        <f t="shared" si="483"/>
        <v>86.18</v>
      </c>
      <c r="D906" s="85">
        <f t="shared" si="484"/>
        <v>98.05</v>
      </c>
      <c r="E906" s="82">
        <v>118.22</v>
      </c>
      <c r="F906" s="56">
        <f t="shared" si="459"/>
        <v>69.42</v>
      </c>
      <c r="G906" s="56">
        <f t="shared" si="460"/>
        <v>84.96</v>
      </c>
      <c r="H906" s="57">
        <f t="shared" si="485"/>
        <v>97.64</v>
      </c>
      <c r="I906" s="55">
        <v>119.83</v>
      </c>
      <c r="J906" s="59">
        <f t="shared" si="486"/>
        <v>162.11000000000001</v>
      </c>
      <c r="K906" s="60">
        <f t="shared" ref="K906:K921" si="488">I906*2.0834</f>
        <v>249.65</v>
      </c>
      <c r="L906" s="60">
        <f t="shared" ref="L906:L921" si="489">I906*2.8543</f>
        <v>342.03</v>
      </c>
      <c r="M906" s="60">
        <f t="shared" si="487"/>
        <v>406.64</v>
      </c>
      <c r="N906" s="60">
        <f t="shared" ref="N906:N921" si="490">I906*4.4088</f>
        <v>528.30999999999995</v>
      </c>
      <c r="O906" s="60">
        <f t="shared" ref="O906:O921" si="491">I906*18.3009</f>
        <v>2193</v>
      </c>
      <c r="P906" s="95">
        <f t="shared" ref="P906:P921" si="492">I906*133.1029</f>
        <v>15949.72</v>
      </c>
    </row>
    <row r="907" spans="1:16" s="24" customFormat="1" x14ac:dyDescent="0.2">
      <c r="A907" s="54">
        <v>34759</v>
      </c>
      <c r="B907" s="84">
        <f t="shared" si="482"/>
        <v>71.290000000000006</v>
      </c>
      <c r="C907" s="84">
        <f t="shared" si="483"/>
        <v>86.1</v>
      </c>
      <c r="D907" s="85">
        <f t="shared" si="484"/>
        <v>97.96</v>
      </c>
      <c r="E907" s="82">
        <v>118.11</v>
      </c>
      <c r="F907" s="56">
        <f t="shared" si="459"/>
        <v>69.36</v>
      </c>
      <c r="G907" s="56">
        <f t="shared" si="460"/>
        <v>84.89</v>
      </c>
      <c r="H907" s="57">
        <f t="shared" si="485"/>
        <v>97.56</v>
      </c>
      <c r="I907" s="55">
        <v>119.73</v>
      </c>
      <c r="J907" s="59">
        <f t="shared" si="486"/>
        <v>161.97</v>
      </c>
      <c r="K907" s="60">
        <f t="shared" si="488"/>
        <v>249.45</v>
      </c>
      <c r="L907" s="60">
        <f t="shared" si="489"/>
        <v>341.75</v>
      </c>
      <c r="M907" s="60">
        <f t="shared" si="487"/>
        <v>406.3</v>
      </c>
      <c r="N907" s="60">
        <f t="shared" si="490"/>
        <v>527.87</v>
      </c>
      <c r="O907" s="60">
        <f t="shared" si="491"/>
        <v>2191.17</v>
      </c>
      <c r="P907" s="95">
        <f t="shared" si="492"/>
        <v>15936.41</v>
      </c>
    </row>
    <row r="908" spans="1:16" s="24" customFormat="1" x14ac:dyDescent="0.2">
      <c r="A908" s="54">
        <v>34790</v>
      </c>
      <c r="B908" s="84">
        <f t="shared" si="482"/>
        <v>71.36</v>
      </c>
      <c r="C908" s="84">
        <f t="shared" si="483"/>
        <v>86.19</v>
      </c>
      <c r="D908" s="85">
        <f t="shared" si="484"/>
        <v>98.06</v>
      </c>
      <c r="E908" s="82">
        <v>118.23</v>
      </c>
      <c r="F908" s="56">
        <f t="shared" si="459"/>
        <v>69.47</v>
      </c>
      <c r="G908" s="56">
        <f t="shared" si="460"/>
        <v>85.02</v>
      </c>
      <c r="H908" s="57">
        <f t="shared" si="485"/>
        <v>97.71</v>
      </c>
      <c r="I908" s="55">
        <v>119.92</v>
      </c>
      <c r="J908" s="59">
        <f t="shared" si="486"/>
        <v>162.22999999999999</v>
      </c>
      <c r="K908" s="60">
        <f t="shared" si="488"/>
        <v>249.84</v>
      </c>
      <c r="L908" s="60">
        <f t="shared" si="489"/>
        <v>342.29</v>
      </c>
      <c r="M908" s="60">
        <f t="shared" si="487"/>
        <v>406.95</v>
      </c>
      <c r="N908" s="60">
        <f t="shared" si="490"/>
        <v>528.70000000000005</v>
      </c>
      <c r="O908" s="60">
        <f t="shared" si="491"/>
        <v>2194.64</v>
      </c>
      <c r="P908" s="95">
        <f t="shared" si="492"/>
        <v>15961.7</v>
      </c>
    </row>
    <row r="909" spans="1:16" s="24" customFormat="1" x14ac:dyDescent="0.2">
      <c r="A909" s="54">
        <v>34820</v>
      </c>
      <c r="B909" s="84">
        <f t="shared" si="482"/>
        <v>71.319999999999993</v>
      </c>
      <c r="C909" s="84">
        <f t="shared" si="483"/>
        <v>86.13</v>
      </c>
      <c r="D909" s="85">
        <f t="shared" si="484"/>
        <v>97.99</v>
      </c>
      <c r="E909" s="82">
        <v>118.15</v>
      </c>
      <c r="F909" s="56">
        <f t="shared" si="459"/>
        <v>69.45</v>
      </c>
      <c r="G909" s="56">
        <f t="shared" si="460"/>
        <v>84.99</v>
      </c>
      <c r="H909" s="57">
        <f t="shared" si="485"/>
        <v>97.68</v>
      </c>
      <c r="I909" s="55">
        <v>119.88</v>
      </c>
      <c r="J909" s="59">
        <f t="shared" si="486"/>
        <v>162.16999999999999</v>
      </c>
      <c r="K909" s="60">
        <f t="shared" si="488"/>
        <v>249.76</v>
      </c>
      <c r="L909" s="60">
        <f t="shared" si="489"/>
        <v>342.17</v>
      </c>
      <c r="M909" s="60">
        <f t="shared" si="487"/>
        <v>406.81</v>
      </c>
      <c r="N909" s="60">
        <f t="shared" si="490"/>
        <v>528.53</v>
      </c>
      <c r="O909" s="60">
        <f t="shared" si="491"/>
        <v>2193.91</v>
      </c>
      <c r="P909" s="95">
        <f t="shared" si="492"/>
        <v>15956.38</v>
      </c>
    </row>
    <row r="910" spans="1:16" s="24" customFormat="1" x14ac:dyDescent="0.2">
      <c r="A910" s="54">
        <v>34851</v>
      </c>
      <c r="B910" s="84">
        <f t="shared" si="482"/>
        <v>71.36</v>
      </c>
      <c r="C910" s="84">
        <f t="shared" si="483"/>
        <v>86.19</v>
      </c>
      <c r="D910" s="85">
        <f t="shared" ref="D910:D925" si="493">E910*0.8294</f>
        <v>98.06</v>
      </c>
      <c r="E910" s="82">
        <v>118.23</v>
      </c>
      <c r="F910" s="56">
        <f t="shared" si="459"/>
        <v>69.52</v>
      </c>
      <c r="G910" s="56">
        <f t="shared" si="460"/>
        <v>85.09</v>
      </c>
      <c r="H910" s="57">
        <f t="shared" si="485"/>
        <v>97.78</v>
      </c>
      <c r="I910" s="55">
        <v>120.01</v>
      </c>
      <c r="J910" s="59">
        <f t="shared" si="486"/>
        <v>162.35</v>
      </c>
      <c r="K910" s="60">
        <f t="shared" si="488"/>
        <v>250.03</v>
      </c>
      <c r="L910" s="60">
        <f t="shared" si="489"/>
        <v>342.54</v>
      </c>
      <c r="M910" s="60">
        <f t="shared" si="487"/>
        <v>407.25</v>
      </c>
      <c r="N910" s="60">
        <f t="shared" si="490"/>
        <v>529.1</v>
      </c>
      <c r="O910" s="60">
        <f t="shared" si="491"/>
        <v>2196.29</v>
      </c>
      <c r="P910" s="95">
        <f t="shared" si="492"/>
        <v>15973.68</v>
      </c>
    </row>
    <row r="911" spans="1:16" s="24" customFormat="1" x14ac:dyDescent="0.2">
      <c r="A911" s="54">
        <v>34881</v>
      </c>
      <c r="B911" s="84">
        <f t="shared" si="482"/>
        <v>71.849999999999994</v>
      </c>
      <c r="C911" s="84">
        <f t="shared" si="483"/>
        <v>86.77</v>
      </c>
      <c r="D911" s="85">
        <f t="shared" si="493"/>
        <v>98.72</v>
      </c>
      <c r="E911" s="82">
        <v>119.03</v>
      </c>
      <c r="F911" s="56">
        <f t="shared" si="459"/>
        <v>69.89</v>
      </c>
      <c r="G911" s="56">
        <f t="shared" si="460"/>
        <v>85.54</v>
      </c>
      <c r="H911" s="57">
        <f t="shared" si="485"/>
        <v>98.31</v>
      </c>
      <c r="I911" s="55">
        <v>120.65</v>
      </c>
      <c r="J911" s="59">
        <f t="shared" si="486"/>
        <v>163.22</v>
      </c>
      <c r="K911" s="60">
        <f t="shared" si="488"/>
        <v>251.36</v>
      </c>
      <c r="L911" s="60">
        <f t="shared" si="489"/>
        <v>344.37</v>
      </c>
      <c r="M911" s="60">
        <f t="shared" si="487"/>
        <v>409.43</v>
      </c>
      <c r="N911" s="60">
        <f t="shared" si="490"/>
        <v>531.91999999999996</v>
      </c>
      <c r="O911" s="60">
        <f t="shared" si="491"/>
        <v>2208</v>
      </c>
      <c r="P911" s="95">
        <f t="shared" si="492"/>
        <v>16058.86</v>
      </c>
    </row>
    <row r="912" spans="1:16" s="24" customFormat="1" x14ac:dyDescent="0.2">
      <c r="A912" s="54">
        <v>34912</v>
      </c>
      <c r="B912" s="84">
        <f t="shared" si="482"/>
        <v>72.06</v>
      </c>
      <c r="C912" s="84">
        <f t="shared" si="483"/>
        <v>87.03</v>
      </c>
      <c r="D912" s="85">
        <f t="shared" si="493"/>
        <v>99.01</v>
      </c>
      <c r="E912" s="82">
        <v>119.38</v>
      </c>
      <c r="F912" s="56">
        <f t="shared" si="459"/>
        <v>70.069999999999993</v>
      </c>
      <c r="G912" s="56">
        <f t="shared" si="460"/>
        <v>85.75</v>
      </c>
      <c r="H912" s="57">
        <f t="shared" si="485"/>
        <v>98.55</v>
      </c>
      <c r="I912" s="55">
        <v>120.95</v>
      </c>
      <c r="J912" s="59">
        <f t="shared" si="486"/>
        <v>163.62</v>
      </c>
      <c r="K912" s="60">
        <f t="shared" si="488"/>
        <v>251.99</v>
      </c>
      <c r="L912" s="60">
        <f t="shared" si="489"/>
        <v>345.23</v>
      </c>
      <c r="M912" s="60">
        <f t="shared" si="487"/>
        <v>410.44</v>
      </c>
      <c r="N912" s="60">
        <f t="shared" si="490"/>
        <v>533.24</v>
      </c>
      <c r="O912" s="60">
        <f t="shared" si="491"/>
        <v>2213.4899999999998</v>
      </c>
      <c r="P912" s="95">
        <f t="shared" si="492"/>
        <v>16098.8</v>
      </c>
    </row>
    <row r="913" spans="1:16" s="24" customFormat="1" x14ac:dyDescent="0.2">
      <c r="A913" s="54">
        <v>34943</v>
      </c>
      <c r="B913" s="84">
        <f t="shared" si="482"/>
        <v>71.81</v>
      </c>
      <c r="C913" s="84">
        <f t="shared" si="483"/>
        <v>86.73</v>
      </c>
      <c r="D913" s="85">
        <f t="shared" si="493"/>
        <v>98.67</v>
      </c>
      <c r="E913" s="82">
        <v>118.97</v>
      </c>
      <c r="F913" s="56">
        <f t="shared" si="459"/>
        <v>69.89</v>
      </c>
      <c r="G913" s="56">
        <f t="shared" si="460"/>
        <v>85.53</v>
      </c>
      <c r="H913" s="57">
        <f t="shared" si="485"/>
        <v>98.3</v>
      </c>
      <c r="I913" s="55">
        <v>120.64</v>
      </c>
      <c r="J913" s="59">
        <f t="shared" si="486"/>
        <v>163.19999999999999</v>
      </c>
      <c r="K913" s="60">
        <f t="shared" si="488"/>
        <v>251.34</v>
      </c>
      <c r="L913" s="60">
        <f t="shared" si="489"/>
        <v>344.34</v>
      </c>
      <c r="M913" s="60">
        <f t="shared" si="487"/>
        <v>409.39</v>
      </c>
      <c r="N913" s="60">
        <f t="shared" si="490"/>
        <v>531.88</v>
      </c>
      <c r="O913" s="60">
        <f t="shared" si="491"/>
        <v>2207.8200000000002</v>
      </c>
      <c r="P913" s="95">
        <f t="shared" si="492"/>
        <v>16057.53</v>
      </c>
    </row>
    <row r="914" spans="1:16" s="24" customFormat="1" x14ac:dyDescent="0.2">
      <c r="A914" s="54">
        <v>34973</v>
      </c>
      <c r="B914" s="84">
        <f t="shared" si="482"/>
        <v>71.7</v>
      </c>
      <c r="C914" s="84">
        <f t="shared" si="483"/>
        <v>86.59</v>
      </c>
      <c r="D914" s="85">
        <f t="shared" si="493"/>
        <v>98.52</v>
      </c>
      <c r="E914" s="82">
        <v>118.78</v>
      </c>
      <c r="F914" s="56">
        <f t="shared" si="459"/>
        <v>69.760000000000005</v>
      </c>
      <c r="G914" s="56">
        <f t="shared" si="460"/>
        <v>85.38</v>
      </c>
      <c r="H914" s="57">
        <f t="shared" si="485"/>
        <v>98.12</v>
      </c>
      <c r="I914" s="55">
        <v>120.42</v>
      </c>
      <c r="J914" s="59">
        <f t="shared" si="486"/>
        <v>162.9</v>
      </c>
      <c r="K914" s="60">
        <f t="shared" si="488"/>
        <v>250.88</v>
      </c>
      <c r="L914" s="60">
        <f t="shared" si="489"/>
        <v>343.71</v>
      </c>
      <c r="M914" s="60">
        <f t="shared" si="487"/>
        <v>408.65</v>
      </c>
      <c r="N914" s="60">
        <f t="shared" si="490"/>
        <v>530.91</v>
      </c>
      <c r="O914" s="60">
        <f t="shared" si="491"/>
        <v>2203.79</v>
      </c>
      <c r="P914" s="95">
        <f t="shared" si="492"/>
        <v>16028.25</v>
      </c>
    </row>
    <row r="915" spans="1:16" s="24" customFormat="1" x14ac:dyDescent="0.2">
      <c r="A915" s="54">
        <v>35004</v>
      </c>
      <c r="B915" s="84">
        <f t="shared" si="482"/>
        <v>71.81</v>
      </c>
      <c r="C915" s="84">
        <f t="shared" si="483"/>
        <v>86.73</v>
      </c>
      <c r="D915" s="85">
        <f t="shared" si="493"/>
        <v>98.67</v>
      </c>
      <c r="E915" s="82">
        <v>118.97</v>
      </c>
      <c r="F915" s="56">
        <f t="shared" si="459"/>
        <v>69.930000000000007</v>
      </c>
      <c r="G915" s="56">
        <f t="shared" si="460"/>
        <v>85.59</v>
      </c>
      <c r="H915" s="57">
        <f t="shared" si="485"/>
        <v>98.36</v>
      </c>
      <c r="I915" s="55">
        <v>120.72</v>
      </c>
      <c r="J915" s="59">
        <f t="shared" si="486"/>
        <v>163.31</v>
      </c>
      <c r="K915" s="60">
        <f t="shared" si="488"/>
        <v>251.51</v>
      </c>
      <c r="L915" s="60">
        <f t="shared" si="489"/>
        <v>344.57</v>
      </c>
      <c r="M915" s="60">
        <f t="shared" si="487"/>
        <v>409.66</v>
      </c>
      <c r="N915" s="60">
        <f t="shared" si="490"/>
        <v>532.23</v>
      </c>
      <c r="O915" s="60">
        <f t="shared" si="491"/>
        <v>2209.2800000000002</v>
      </c>
      <c r="P915" s="95">
        <f t="shared" si="492"/>
        <v>16068.18</v>
      </c>
    </row>
    <row r="916" spans="1:16" s="24" customFormat="1" x14ac:dyDescent="0.2">
      <c r="A916" s="54">
        <v>35034</v>
      </c>
      <c r="B916" s="84">
        <f t="shared" si="482"/>
        <v>71.790000000000006</v>
      </c>
      <c r="C916" s="84">
        <f t="shared" si="483"/>
        <v>86.71</v>
      </c>
      <c r="D916" s="85">
        <f t="shared" si="493"/>
        <v>98.65</v>
      </c>
      <c r="E916" s="82">
        <v>118.94</v>
      </c>
      <c r="F916" s="56">
        <f t="shared" si="459"/>
        <v>69.94</v>
      </c>
      <c r="G916" s="56">
        <f t="shared" si="460"/>
        <v>85.6</v>
      </c>
      <c r="H916" s="57">
        <f t="shared" si="485"/>
        <v>98.38</v>
      </c>
      <c r="I916" s="55">
        <v>120.74</v>
      </c>
      <c r="J916" s="59">
        <f t="shared" si="486"/>
        <v>163.34</v>
      </c>
      <c r="K916" s="60">
        <f t="shared" si="488"/>
        <v>251.55</v>
      </c>
      <c r="L916" s="60">
        <f t="shared" si="489"/>
        <v>344.63</v>
      </c>
      <c r="M916" s="60">
        <f t="shared" si="487"/>
        <v>409.73</v>
      </c>
      <c r="N916" s="60">
        <f t="shared" si="490"/>
        <v>532.32000000000005</v>
      </c>
      <c r="O916" s="60">
        <f t="shared" si="491"/>
        <v>2209.65</v>
      </c>
      <c r="P916" s="95">
        <f t="shared" si="492"/>
        <v>16070.84</v>
      </c>
    </row>
    <row r="917" spans="1:16" s="24" customFormat="1" x14ac:dyDescent="0.2">
      <c r="A917" s="54">
        <v>35065</v>
      </c>
      <c r="B917" s="84">
        <f t="shared" si="482"/>
        <v>72.349999999999994</v>
      </c>
      <c r="C917" s="84">
        <f t="shared" si="483"/>
        <v>87.38</v>
      </c>
      <c r="D917" s="85">
        <f t="shared" si="493"/>
        <v>99.41</v>
      </c>
      <c r="E917" s="82">
        <v>119.86</v>
      </c>
      <c r="F917" s="56">
        <f t="shared" si="459"/>
        <v>70.58</v>
      </c>
      <c r="G917" s="56">
        <f t="shared" si="460"/>
        <v>86.38</v>
      </c>
      <c r="H917" s="57">
        <f t="shared" ref="H917:H932" si="494">I917*0.8148</f>
        <v>99.28</v>
      </c>
      <c r="I917" s="55">
        <v>121.84</v>
      </c>
      <c r="J917" s="59">
        <f t="shared" si="486"/>
        <v>164.83</v>
      </c>
      <c r="K917" s="60">
        <f t="shared" si="488"/>
        <v>253.84</v>
      </c>
      <c r="L917" s="60">
        <f t="shared" si="489"/>
        <v>347.77</v>
      </c>
      <c r="M917" s="60">
        <f t="shared" si="487"/>
        <v>413.46</v>
      </c>
      <c r="N917" s="60">
        <f t="shared" si="490"/>
        <v>537.16999999999996</v>
      </c>
      <c r="O917" s="60">
        <f t="shared" si="491"/>
        <v>2229.7800000000002</v>
      </c>
      <c r="P917" s="95">
        <f t="shared" si="492"/>
        <v>16217.26</v>
      </c>
    </row>
    <row r="918" spans="1:16" s="24" customFormat="1" x14ac:dyDescent="0.2">
      <c r="A918" s="54">
        <v>35096</v>
      </c>
      <c r="B918" s="84">
        <f t="shared" si="482"/>
        <v>72.489999999999995</v>
      </c>
      <c r="C918" s="84">
        <f t="shared" si="483"/>
        <v>87.55</v>
      </c>
      <c r="D918" s="85">
        <f t="shared" si="493"/>
        <v>99.6</v>
      </c>
      <c r="E918" s="82">
        <v>120.09</v>
      </c>
      <c r="F918" s="56">
        <f t="shared" si="459"/>
        <v>70.72</v>
      </c>
      <c r="G918" s="56">
        <f t="shared" si="460"/>
        <v>86.55</v>
      </c>
      <c r="H918" s="57">
        <f t="shared" si="494"/>
        <v>99.47</v>
      </c>
      <c r="I918" s="55">
        <v>122.08</v>
      </c>
      <c r="J918" s="59">
        <f t="shared" si="486"/>
        <v>165.15</v>
      </c>
      <c r="K918" s="60">
        <f t="shared" si="488"/>
        <v>254.34</v>
      </c>
      <c r="L918" s="60">
        <f t="shared" si="489"/>
        <v>348.45</v>
      </c>
      <c r="M918" s="60">
        <f t="shared" si="487"/>
        <v>414.28</v>
      </c>
      <c r="N918" s="60">
        <f t="shared" si="490"/>
        <v>538.23</v>
      </c>
      <c r="O918" s="60">
        <f t="shared" si="491"/>
        <v>2234.17</v>
      </c>
      <c r="P918" s="95">
        <f t="shared" si="492"/>
        <v>16249.2</v>
      </c>
    </row>
    <row r="919" spans="1:16" s="24" customFormat="1" x14ac:dyDescent="0.2">
      <c r="A919" s="54">
        <v>35125</v>
      </c>
      <c r="B919" s="84">
        <f t="shared" si="482"/>
        <v>72.510000000000005</v>
      </c>
      <c r="C919" s="84">
        <f t="shared" si="483"/>
        <v>87.57</v>
      </c>
      <c r="D919" s="85">
        <f t="shared" si="493"/>
        <v>99.64</v>
      </c>
      <c r="E919" s="82">
        <v>120.13</v>
      </c>
      <c r="F919" s="56">
        <f t="shared" si="459"/>
        <v>70.77</v>
      </c>
      <c r="G919" s="56">
        <f t="shared" si="460"/>
        <v>86.61</v>
      </c>
      <c r="H919" s="57">
        <f t="shared" si="494"/>
        <v>99.54</v>
      </c>
      <c r="I919" s="55">
        <v>122.16</v>
      </c>
      <c r="J919" s="59">
        <f t="shared" si="486"/>
        <v>165.26</v>
      </c>
      <c r="K919" s="60">
        <f t="shared" si="488"/>
        <v>254.51</v>
      </c>
      <c r="L919" s="60">
        <f t="shared" si="489"/>
        <v>348.68</v>
      </c>
      <c r="M919" s="60">
        <f t="shared" si="487"/>
        <v>414.55</v>
      </c>
      <c r="N919" s="60">
        <f t="shared" si="490"/>
        <v>538.58000000000004</v>
      </c>
      <c r="O919" s="60">
        <f t="shared" si="491"/>
        <v>2235.64</v>
      </c>
      <c r="P919" s="95">
        <f t="shared" si="492"/>
        <v>16259.85</v>
      </c>
    </row>
    <row r="920" spans="1:16" s="24" customFormat="1" x14ac:dyDescent="0.2">
      <c r="A920" s="54">
        <v>35156</v>
      </c>
      <c r="B920" s="84">
        <f t="shared" si="482"/>
        <v>72.52</v>
      </c>
      <c r="C920" s="84">
        <f t="shared" si="483"/>
        <v>87.59</v>
      </c>
      <c r="D920" s="85">
        <f t="shared" si="493"/>
        <v>99.65</v>
      </c>
      <c r="E920" s="82">
        <v>120.15</v>
      </c>
      <c r="F920" s="56">
        <f t="shared" si="459"/>
        <v>70.89</v>
      </c>
      <c r="G920" s="56">
        <f t="shared" si="460"/>
        <v>86.76</v>
      </c>
      <c r="H920" s="57">
        <f t="shared" si="494"/>
        <v>99.71</v>
      </c>
      <c r="I920" s="55">
        <v>122.37</v>
      </c>
      <c r="J920" s="59">
        <f t="shared" si="486"/>
        <v>165.54</v>
      </c>
      <c r="K920" s="60">
        <f t="shared" si="488"/>
        <v>254.95</v>
      </c>
      <c r="L920" s="60">
        <f t="shared" si="489"/>
        <v>349.28</v>
      </c>
      <c r="M920" s="60">
        <f t="shared" si="487"/>
        <v>415.26</v>
      </c>
      <c r="N920" s="60">
        <f t="shared" si="490"/>
        <v>539.5</v>
      </c>
      <c r="O920" s="60">
        <f t="shared" si="491"/>
        <v>2239.48</v>
      </c>
      <c r="P920" s="95">
        <f t="shared" si="492"/>
        <v>16287.8</v>
      </c>
    </row>
    <row r="921" spans="1:16" s="24" customFormat="1" x14ac:dyDescent="0.2">
      <c r="A921" s="54">
        <v>35186</v>
      </c>
      <c r="B921" s="84">
        <f t="shared" si="482"/>
        <v>72.37</v>
      </c>
      <c r="C921" s="84">
        <f t="shared" si="483"/>
        <v>87.41</v>
      </c>
      <c r="D921" s="85">
        <f t="shared" si="493"/>
        <v>99.45</v>
      </c>
      <c r="E921" s="82">
        <v>119.9</v>
      </c>
      <c r="F921" s="56">
        <f t="shared" si="459"/>
        <v>70.77</v>
      </c>
      <c r="G921" s="56">
        <f t="shared" si="460"/>
        <v>86.61</v>
      </c>
      <c r="H921" s="57">
        <f t="shared" si="494"/>
        <v>99.54</v>
      </c>
      <c r="I921" s="55">
        <v>122.16</v>
      </c>
      <c r="J921" s="59">
        <f t="shared" ref="J921:J936" si="495">I921*1.3528</f>
        <v>165.26</v>
      </c>
      <c r="K921" s="60">
        <f t="shared" si="488"/>
        <v>254.51</v>
      </c>
      <c r="L921" s="60">
        <f t="shared" si="489"/>
        <v>348.68</v>
      </c>
      <c r="M921" s="60">
        <f t="shared" ref="M921:M936" si="496">I921*3.3935</f>
        <v>414.55</v>
      </c>
      <c r="N921" s="60">
        <f t="shared" si="490"/>
        <v>538.58000000000004</v>
      </c>
      <c r="O921" s="60">
        <f t="shared" si="491"/>
        <v>2235.64</v>
      </c>
      <c r="P921" s="95">
        <f t="shared" si="492"/>
        <v>16259.85</v>
      </c>
    </row>
    <row r="922" spans="1:16" s="24" customFormat="1" x14ac:dyDescent="0.2">
      <c r="A922" s="54">
        <v>35217</v>
      </c>
      <c r="B922" s="84">
        <f t="shared" si="482"/>
        <v>72.430000000000007</v>
      </c>
      <c r="C922" s="84">
        <f t="shared" si="483"/>
        <v>87.48</v>
      </c>
      <c r="D922" s="85">
        <f t="shared" si="493"/>
        <v>99.53</v>
      </c>
      <c r="E922" s="82">
        <v>120</v>
      </c>
      <c r="F922" s="56">
        <f t="shared" ref="F922:F940" si="497">I922*0.5793</f>
        <v>70.77</v>
      </c>
      <c r="G922" s="56">
        <f t="shared" ref="G922:G940" si="498">I922*0.709</f>
        <v>86.62</v>
      </c>
      <c r="H922" s="57">
        <f t="shared" si="494"/>
        <v>99.54</v>
      </c>
      <c r="I922" s="55">
        <v>122.17</v>
      </c>
      <c r="J922" s="59">
        <f t="shared" si="495"/>
        <v>165.27</v>
      </c>
      <c r="K922" s="60">
        <f t="shared" ref="K922:K937" si="499">I922*2.0834</f>
        <v>254.53</v>
      </c>
      <c r="L922" s="60">
        <f t="shared" ref="L922:L937" si="500">I922*2.8543</f>
        <v>348.71</v>
      </c>
      <c r="M922" s="60">
        <f t="shared" si="496"/>
        <v>414.58</v>
      </c>
      <c r="N922" s="60">
        <f t="shared" ref="N922:N937" si="501">I922*4.4088</f>
        <v>538.62</v>
      </c>
      <c r="O922" s="60">
        <f t="shared" ref="O922:O937" si="502">I922*18.3009</f>
        <v>2235.8200000000002</v>
      </c>
      <c r="P922" s="95">
        <f t="shared" ref="P922:P937" si="503">I922*133.1029</f>
        <v>16261.18</v>
      </c>
    </row>
    <row r="923" spans="1:16" s="24" customFormat="1" x14ac:dyDescent="0.2">
      <c r="A923" s="54">
        <v>35247</v>
      </c>
      <c r="B923" s="84">
        <f t="shared" si="482"/>
        <v>72.94</v>
      </c>
      <c r="C923" s="84">
        <f t="shared" si="483"/>
        <v>88.09</v>
      </c>
      <c r="D923" s="85">
        <f t="shared" si="493"/>
        <v>100.22</v>
      </c>
      <c r="E923" s="82">
        <v>120.84</v>
      </c>
      <c r="F923" s="56">
        <f t="shared" si="497"/>
        <v>71.239999999999995</v>
      </c>
      <c r="G923" s="56">
        <f t="shared" si="498"/>
        <v>87.19</v>
      </c>
      <c r="H923" s="57">
        <f t="shared" si="494"/>
        <v>100.2</v>
      </c>
      <c r="I923" s="55">
        <v>122.97</v>
      </c>
      <c r="J923" s="59">
        <f t="shared" si="495"/>
        <v>166.35</v>
      </c>
      <c r="K923" s="60">
        <f t="shared" si="499"/>
        <v>256.2</v>
      </c>
      <c r="L923" s="60">
        <f t="shared" si="500"/>
        <v>350.99</v>
      </c>
      <c r="M923" s="60">
        <f t="shared" si="496"/>
        <v>417.3</v>
      </c>
      <c r="N923" s="60">
        <f t="shared" si="501"/>
        <v>542.15</v>
      </c>
      <c r="O923" s="60">
        <f t="shared" si="502"/>
        <v>2250.46</v>
      </c>
      <c r="P923" s="95">
        <f t="shared" si="503"/>
        <v>16367.66</v>
      </c>
    </row>
    <row r="924" spans="1:16" s="24" customFormat="1" x14ac:dyDescent="0.2">
      <c r="A924" s="54">
        <v>35278</v>
      </c>
      <c r="B924" s="84">
        <f t="shared" si="482"/>
        <v>73.14</v>
      </c>
      <c r="C924" s="84">
        <f t="shared" si="483"/>
        <v>88.33</v>
      </c>
      <c r="D924" s="85">
        <f t="shared" si="493"/>
        <v>100.5</v>
      </c>
      <c r="E924" s="82">
        <v>121.17</v>
      </c>
      <c r="F924" s="56">
        <f t="shared" si="497"/>
        <v>71.41</v>
      </c>
      <c r="G924" s="56">
        <f t="shared" si="498"/>
        <v>87.4</v>
      </c>
      <c r="H924" s="57">
        <f t="shared" si="494"/>
        <v>100.44</v>
      </c>
      <c r="I924" s="55">
        <v>123.27</v>
      </c>
      <c r="J924" s="59">
        <f t="shared" si="495"/>
        <v>166.76</v>
      </c>
      <c r="K924" s="60">
        <f t="shared" si="499"/>
        <v>256.82</v>
      </c>
      <c r="L924" s="60">
        <f t="shared" si="500"/>
        <v>351.85</v>
      </c>
      <c r="M924" s="60">
        <f t="shared" si="496"/>
        <v>418.32</v>
      </c>
      <c r="N924" s="60">
        <f t="shared" si="501"/>
        <v>543.47</v>
      </c>
      <c r="O924" s="60">
        <f t="shared" si="502"/>
        <v>2255.9499999999998</v>
      </c>
      <c r="P924" s="95">
        <f t="shared" si="503"/>
        <v>16407.59</v>
      </c>
    </row>
    <row r="925" spans="1:16" s="24" customFormat="1" x14ac:dyDescent="0.2">
      <c r="A925" s="54">
        <v>35309</v>
      </c>
      <c r="B925" s="84">
        <f t="shared" si="482"/>
        <v>72.92</v>
      </c>
      <c r="C925" s="84">
        <f t="shared" si="483"/>
        <v>88.07</v>
      </c>
      <c r="D925" s="85">
        <f t="shared" si="493"/>
        <v>100.2</v>
      </c>
      <c r="E925" s="82">
        <v>120.81</v>
      </c>
      <c r="F925" s="56">
        <f t="shared" si="497"/>
        <v>71.27</v>
      </c>
      <c r="G925" s="56">
        <f t="shared" si="498"/>
        <v>87.22</v>
      </c>
      <c r="H925" s="57">
        <f t="shared" si="494"/>
        <v>100.24</v>
      </c>
      <c r="I925" s="55">
        <v>123.02</v>
      </c>
      <c r="J925" s="59">
        <f t="shared" si="495"/>
        <v>166.42</v>
      </c>
      <c r="K925" s="60">
        <f t="shared" si="499"/>
        <v>256.3</v>
      </c>
      <c r="L925" s="60">
        <f t="shared" si="500"/>
        <v>351.14</v>
      </c>
      <c r="M925" s="60">
        <f t="shared" si="496"/>
        <v>417.47</v>
      </c>
      <c r="N925" s="60">
        <f t="shared" si="501"/>
        <v>542.37</v>
      </c>
      <c r="O925" s="60">
        <f t="shared" si="502"/>
        <v>2251.38</v>
      </c>
      <c r="P925" s="95">
        <f t="shared" si="503"/>
        <v>16374.32</v>
      </c>
    </row>
    <row r="926" spans="1:16" s="24" customFormat="1" x14ac:dyDescent="0.2">
      <c r="A926" s="54">
        <v>35339</v>
      </c>
      <c r="B926" s="84">
        <f t="shared" si="482"/>
        <v>73.040000000000006</v>
      </c>
      <c r="C926" s="84">
        <f t="shared" si="483"/>
        <v>88.21</v>
      </c>
      <c r="D926" s="85">
        <f t="shared" ref="D926:D940" si="504">E926*0.8294</f>
        <v>100.36</v>
      </c>
      <c r="E926" s="82">
        <v>121</v>
      </c>
      <c r="F926" s="56">
        <f t="shared" si="497"/>
        <v>71.47</v>
      </c>
      <c r="G926" s="56">
        <f t="shared" si="498"/>
        <v>87.48</v>
      </c>
      <c r="H926" s="57">
        <f t="shared" si="494"/>
        <v>100.53</v>
      </c>
      <c r="I926" s="55">
        <v>123.38</v>
      </c>
      <c r="J926" s="59">
        <f t="shared" si="495"/>
        <v>166.91</v>
      </c>
      <c r="K926" s="60">
        <f t="shared" si="499"/>
        <v>257.05</v>
      </c>
      <c r="L926" s="60">
        <f t="shared" si="500"/>
        <v>352.16</v>
      </c>
      <c r="M926" s="60">
        <f t="shared" si="496"/>
        <v>418.69</v>
      </c>
      <c r="N926" s="60">
        <f t="shared" si="501"/>
        <v>543.96</v>
      </c>
      <c r="O926" s="60">
        <f t="shared" si="502"/>
        <v>2257.9699999999998</v>
      </c>
      <c r="P926" s="95">
        <f t="shared" si="503"/>
        <v>16422.240000000002</v>
      </c>
    </row>
    <row r="927" spans="1:16" s="24" customFormat="1" x14ac:dyDescent="0.2">
      <c r="A927" s="54">
        <v>35370</v>
      </c>
      <c r="B927" s="84">
        <f t="shared" si="482"/>
        <v>73.11</v>
      </c>
      <c r="C927" s="84">
        <f t="shared" si="483"/>
        <v>88.3</v>
      </c>
      <c r="D927" s="85">
        <f t="shared" si="504"/>
        <v>100.46</v>
      </c>
      <c r="E927" s="82">
        <v>121.12</v>
      </c>
      <c r="F927" s="56">
        <f t="shared" si="497"/>
        <v>71.58</v>
      </c>
      <c r="G927" s="56">
        <f t="shared" si="498"/>
        <v>87.61</v>
      </c>
      <c r="H927" s="57">
        <f t="shared" si="494"/>
        <v>100.68</v>
      </c>
      <c r="I927" s="55">
        <v>123.57</v>
      </c>
      <c r="J927" s="59">
        <f t="shared" si="495"/>
        <v>167.17</v>
      </c>
      <c r="K927" s="60">
        <f t="shared" si="499"/>
        <v>257.45</v>
      </c>
      <c r="L927" s="60">
        <f t="shared" si="500"/>
        <v>352.71</v>
      </c>
      <c r="M927" s="60">
        <f t="shared" si="496"/>
        <v>419.33</v>
      </c>
      <c r="N927" s="60">
        <f t="shared" si="501"/>
        <v>544.79999999999995</v>
      </c>
      <c r="O927" s="60">
        <f t="shared" si="502"/>
        <v>2261.44</v>
      </c>
      <c r="P927" s="95">
        <f t="shared" si="503"/>
        <v>16447.53</v>
      </c>
    </row>
    <row r="928" spans="1:16" s="24" customFormat="1" x14ac:dyDescent="0.2">
      <c r="A928" s="54">
        <v>35400</v>
      </c>
      <c r="B928" s="84">
        <f t="shared" si="482"/>
        <v>73.209999999999994</v>
      </c>
      <c r="C928" s="84">
        <f t="shared" si="483"/>
        <v>88.42</v>
      </c>
      <c r="D928" s="85">
        <f t="shared" si="504"/>
        <v>100.6</v>
      </c>
      <c r="E928" s="82">
        <v>121.29</v>
      </c>
      <c r="F928" s="56">
        <f t="shared" si="497"/>
        <v>71.709999999999994</v>
      </c>
      <c r="G928" s="56">
        <f t="shared" si="498"/>
        <v>87.77</v>
      </c>
      <c r="H928" s="57">
        <f t="shared" si="494"/>
        <v>100.86</v>
      </c>
      <c r="I928" s="55">
        <v>123.79</v>
      </c>
      <c r="J928" s="59">
        <f t="shared" si="495"/>
        <v>167.46</v>
      </c>
      <c r="K928" s="60">
        <f t="shared" si="499"/>
        <v>257.89999999999998</v>
      </c>
      <c r="L928" s="60">
        <f t="shared" si="500"/>
        <v>353.33</v>
      </c>
      <c r="M928" s="60">
        <f t="shared" si="496"/>
        <v>420.08</v>
      </c>
      <c r="N928" s="60">
        <f t="shared" si="501"/>
        <v>545.77</v>
      </c>
      <c r="O928" s="60">
        <f t="shared" si="502"/>
        <v>2265.4699999999998</v>
      </c>
      <c r="P928" s="95">
        <f t="shared" si="503"/>
        <v>16476.810000000001</v>
      </c>
    </row>
    <row r="929" spans="1:16" s="24" customFormat="1" x14ac:dyDescent="0.2">
      <c r="A929" s="54">
        <v>35431</v>
      </c>
      <c r="B929" s="84">
        <f t="shared" si="482"/>
        <v>73.69</v>
      </c>
      <c r="C929" s="84">
        <f t="shared" si="483"/>
        <v>89</v>
      </c>
      <c r="D929" s="85">
        <f t="shared" si="504"/>
        <v>101.26</v>
      </c>
      <c r="E929" s="82">
        <v>122.09</v>
      </c>
      <c r="F929" s="56">
        <f t="shared" si="497"/>
        <v>72.209999999999994</v>
      </c>
      <c r="G929" s="56">
        <f t="shared" si="498"/>
        <v>88.38</v>
      </c>
      <c r="H929" s="57">
        <f t="shared" si="494"/>
        <v>101.56</v>
      </c>
      <c r="I929" s="55">
        <v>124.65</v>
      </c>
      <c r="J929" s="59">
        <f t="shared" si="495"/>
        <v>168.63</v>
      </c>
      <c r="K929" s="60">
        <f t="shared" si="499"/>
        <v>259.7</v>
      </c>
      <c r="L929" s="60">
        <f t="shared" si="500"/>
        <v>355.79</v>
      </c>
      <c r="M929" s="60">
        <f t="shared" si="496"/>
        <v>423</v>
      </c>
      <c r="N929" s="60">
        <f t="shared" si="501"/>
        <v>549.55999999999995</v>
      </c>
      <c r="O929" s="60">
        <f t="shared" si="502"/>
        <v>2281.21</v>
      </c>
      <c r="P929" s="95">
        <f t="shared" si="503"/>
        <v>16591.28</v>
      </c>
    </row>
    <row r="930" spans="1:16" s="24" customFormat="1" x14ac:dyDescent="0.2">
      <c r="A930" s="54">
        <v>35462</v>
      </c>
      <c r="B930" s="84">
        <f t="shared" si="482"/>
        <v>73.569999999999993</v>
      </c>
      <c r="C930" s="84">
        <f t="shared" si="483"/>
        <v>88.85</v>
      </c>
      <c r="D930" s="85">
        <f t="shared" si="504"/>
        <v>101.09</v>
      </c>
      <c r="E930" s="82">
        <v>121.88</v>
      </c>
      <c r="F930" s="56">
        <f t="shared" si="497"/>
        <v>72.12</v>
      </c>
      <c r="G930" s="56">
        <f t="shared" si="498"/>
        <v>88.27</v>
      </c>
      <c r="H930" s="57">
        <f t="shared" si="494"/>
        <v>101.44</v>
      </c>
      <c r="I930" s="55">
        <v>124.5</v>
      </c>
      <c r="J930" s="59">
        <f t="shared" si="495"/>
        <v>168.42</v>
      </c>
      <c r="K930" s="60">
        <f t="shared" si="499"/>
        <v>259.38</v>
      </c>
      <c r="L930" s="60">
        <f t="shared" si="500"/>
        <v>355.36</v>
      </c>
      <c r="M930" s="60">
        <f t="shared" si="496"/>
        <v>422.49</v>
      </c>
      <c r="N930" s="60">
        <f t="shared" si="501"/>
        <v>548.9</v>
      </c>
      <c r="O930" s="60">
        <f t="shared" si="502"/>
        <v>2278.46</v>
      </c>
      <c r="P930" s="95">
        <f t="shared" si="503"/>
        <v>16571.310000000001</v>
      </c>
    </row>
    <row r="931" spans="1:16" s="24" customFormat="1" x14ac:dyDescent="0.2">
      <c r="A931" s="54">
        <v>35490</v>
      </c>
      <c r="B931" s="84">
        <f t="shared" si="482"/>
        <v>73.22</v>
      </c>
      <c r="C931" s="84">
        <f t="shared" si="483"/>
        <v>88.43</v>
      </c>
      <c r="D931" s="85">
        <f t="shared" si="504"/>
        <v>100.61</v>
      </c>
      <c r="E931" s="82">
        <v>121.31</v>
      </c>
      <c r="F931" s="56">
        <f t="shared" si="497"/>
        <v>71.8</v>
      </c>
      <c r="G931" s="56">
        <f t="shared" si="498"/>
        <v>87.87</v>
      </c>
      <c r="H931" s="57">
        <f t="shared" si="494"/>
        <v>100.99</v>
      </c>
      <c r="I931" s="55">
        <v>123.94</v>
      </c>
      <c r="J931" s="59">
        <f t="shared" si="495"/>
        <v>167.67</v>
      </c>
      <c r="K931" s="60">
        <f t="shared" si="499"/>
        <v>258.22000000000003</v>
      </c>
      <c r="L931" s="60">
        <f t="shared" si="500"/>
        <v>353.76</v>
      </c>
      <c r="M931" s="60">
        <f t="shared" si="496"/>
        <v>420.59</v>
      </c>
      <c r="N931" s="60">
        <f t="shared" si="501"/>
        <v>546.42999999999995</v>
      </c>
      <c r="O931" s="60">
        <f t="shared" si="502"/>
        <v>2268.21</v>
      </c>
      <c r="P931" s="95">
        <f t="shared" si="503"/>
        <v>16496.77</v>
      </c>
    </row>
    <row r="932" spans="1:16" s="24" customFormat="1" x14ac:dyDescent="0.2">
      <c r="A932" s="54">
        <v>35521</v>
      </c>
      <c r="B932" s="84">
        <f t="shared" si="482"/>
        <v>73.23</v>
      </c>
      <c r="C932" s="84">
        <f t="shared" si="483"/>
        <v>88.45</v>
      </c>
      <c r="D932" s="85">
        <f t="shared" si="504"/>
        <v>100.63</v>
      </c>
      <c r="E932" s="82">
        <v>121.33</v>
      </c>
      <c r="F932" s="56">
        <f t="shared" si="497"/>
        <v>71.78</v>
      </c>
      <c r="G932" s="56">
        <f t="shared" si="498"/>
        <v>87.85</v>
      </c>
      <c r="H932" s="57">
        <f t="shared" si="494"/>
        <v>100.96</v>
      </c>
      <c r="I932" s="55">
        <v>123.91</v>
      </c>
      <c r="J932" s="59">
        <f t="shared" si="495"/>
        <v>167.63</v>
      </c>
      <c r="K932" s="60">
        <f t="shared" si="499"/>
        <v>258.14999999999998</v>
      </c>
      <c r="L932" s="60">
        <f t="shared" si="500"/>
        <v>353.68</v>
      </c>
      <c r="M932" s="60">
        <f t="shared" si="496"/>
        <v>420.49</v>
      </c>
      <c r="N932" s="60">
        <f t="shared" si="501"/>
        <v>546.29</v>
      </c>
      <c r="O932" s="60">
        <f t="shared" si="502"/>
        <v>2267.66</v>
      </c>
      <c r="P932" s="95">
        <f t="shared" si="503"/>
        <v>16492.78</v>
      </c>
    </row>
    <row r="933" spans="1:16" s="24" customFormat="1" x14ac:dyDescent="0.2">
      <c r="A933" s="54">
        <v>35551</v>
      </c>
      <c r="B933" s="84">
        <f t="shared" si="482"/>
        <v>73.31</v>
      </c>
      <c r="C933" s="84">
        <f t="shared" si="483"/>
        <v>88.54</v>
      </c>
      <c r="D933" s="85">
        <f t="shared" si="504"/>
        <v>100.73</v>
      </c>
      <c r="E933" s="82">
        <v>121.45</v>
      </c>
      <c r="F933" s="56">
        <f t="shared" si="497"/>
        <v>71.89</v>
      </c>
      <c r="G933" s="56">
        <f t="shared" si="498"/>
        <v>87.98</v>
      </c>
      <c r="H933" s="57">
        <f t="shared" ref="H933:H940" si="505">I933*0.8148</f>
        <v>101.11</v>
      </c>
      <c r="I933" s="55">
        <v>124.09</v>
      </c>
      <c r="J933" s="59">
        <f t="shared" si="495"/>
        <v>167.87</v>
      </c>
      <c r="K933" s="60">
        <f t="shared" si="499"/>
        <v>258.52999999999997</v>
      </c>
      <c r="L933" s="60">
        <f t="shared" si="500"/>
        <v>354.19</v>
      </c>
      <c r="M933" s="60">
        <f t="shared" si="496"/>
        <v>421.1</v>
      </c>
      <c r="N933" s="60">
        <f t="shared" si="501"/>
        <v>547.09</v>
      </c>
      <c r="O933" s="60">
        <f t="shared" si="502"/>
        <v>2270.96</v>
      </c>
      <c r="P933" s="95">
        <f t="shared" si="503"/>
        <v>16516.740000000002</v>
      </c>
    </row>
    <row r="934" spans="1:16" s="24" customFormat="1" x14ac:dyDescent="0.2">
      <c r="A934" s="54">
        <v>35582</v>
      </c>
      <c r="B934" s="84">
        <f t="shared" si="482"/>
        <v>73.44</v>
      </c>
      <c r="C934" s="84">
        <f t="shared" si="483"/>
        <v>88.7</v>
      </c>
      <c r="D934" s="85">
        <f t="shared" si="504"/>
        <v>100.91</v>
      </c>
      <c r="E934" s="82">
        <v>121.67</v>
      </c>
      <c r="F934" s="56">
        <f t="shared" si="497"/>
        <v>72.010000000000005</v>
      </c>
      <c r="G934" s="56">
        <f t="shared" si="498"/>
        <v>88.13</v>
      </c>
      <c r="H934" s="57">
        <f t="shared" si="505"/>
        <v>101.28</v>
      </c>
      <c r="I934" s="55">
        <v>124.3</v>
      </c>
      <c r="J934" s="59">
        <f t="shared" si="495"/>
        <v>168.15</v>
      </c>
      <c r="K934" s="60">
        <f t="shared" si="499"/>
        <v>258.97000000000003</v>
      </c>
      <c r="L934" s="60">
        <f t="shared" si="500"/>
        <v>354.79</v>
      </c>
      <c r="M934" s="60">
        <f t="shared" si="496"/>
        <v>421.81</v>
      </c>
      <c r="N934" s="60">
        <f t="shared" si="501"/>
        <v>548.01</v>
      </c>
      <c r="O934" s="60">
        <f t="shared" si="502"/>
        <v>2274.8000000000002</v>
      </c>
      <c r="P934" s="95">
        <f t="shared" si="503"/>
        <v>16544.689999999999</v>
      </c>
    </row>
    <row r="935" spans="1:16" s="24" customFormat="1" x14ac:dyDescent="0.2">
      <c r="A935" s="54">
        <v>35612</v>
      </c>
      <c r="B935" s="84">
        <f t="shared" si="482"/>
        <v>74.11</v>
      </c>
      <c r="C935" s="84">
        <f t="shared" si="483"/>
        <v>89.51</v>
      </c>
      <c r="D935" s="85">
        <f t="shared" si="504"/>
        <v>101.83</v>
      </c>
      <c r="E935" s="82">
        <v>122.78</v>
      </c>
      <c r="F935" s="56">
        <f t="shared" si="497"/>
        <v>72.59</v>
      </c>
      <c r="G935" s="56">
        <f t="shared" si="498"/>
        <v>88.84</v>
      </c>
      <c r="H935" s="57">
        <f t="shared" si="505"/>
        <v>102.09</v>
      </c>
      <c r="I935" s="55">
        <v>125.3</v>
      </c>
      <c r="J935" s="59">
        <f t="shared" si="495"/>
        <v>169.51</v>
      </c>
      <c r="K935" s="60">
        <f t="shared" si="499"/>
        <v>261.05</v>
      </c>
      <c r="L935" s="60">
        <f t="shared" si="500"/>
        <v>357.64</v>
      </c>
      <c r="M935" s="60">
        <f t="shared" si="496"/>
        <v>425.21</v>
      </c>
      <c r="N935" s="60">
        <f t="shared" si="501"/>
        <v>552.41999999999996</v>
      </c>
      <c r="O935" s="60">
        <f t="shared" si="502"/>
        <v>2293.1</v>
      </c>
      <c r="P935" s="95">
        <f t="shared" si="503"/>
        <v>16677.79</v>
      </c>
    </row>
    <row r="936" spans="1:16" s="24" customFormat="1" x14ac:dyDescent="0.2">
      <c r="A936" s="54">
        <v>35643</v>
      </c>
      <c r="B936" s="84">
        <f t="shared" si="482"/>
        <v>74.150000000000006</v>
      </c>
      <c r="C936" s="84">
        <f t="shared" si="483"/>
        <v>89.55</v>
      </c>
      <c r="D936" s="85">
        <f t="shared" si="504"/>
        <v>101.88</v>
      </c>
      <c r="E936" s="82">
        <v>122.84</v>
      </c>
      <c r="F936" s="56">
        <f t="shared" si="497"/>
        <v>72.73</v>
      </c>
      <c r="G936" s="56">
        <f t="shared" si="498"/>
        <v>89.01</v>
      </c>
      <c r="H936" s="57">
        <f t="shared" si="505"/>
        <v>102.3</v>
      </c>
      <c r="I936" s="55">
        <v>125.55</v>
      </c>
      <c r="J936" s="59">
        <f t="shared" si="495"/>
        <v>169.84</v>
      </c>
      <c r="K936" s="60">
        <f t="shared" si="499"/>
        <v>261.57</v>
      </c>
      <c r="L936" s="60">
        <f t="shared" si="500"/>
        <v>358.36</v>
      </c>
      <c r="M936" s="60">
        <f t="shared" si="496"/>
        <v>426.05</v>
      </c>
      <c r="N936" s="60">
        <f t="shared" si="501"/>
        <v>553.52</v>
      </c>
      <c r="O936" s="60">
        <f t="shared" si="502"/>
        <v>2297.6799999999998</v>
      </c>
      <c r="P936" s="95">
        <f t="shared" si="503"/>
        <v>16711.07</v>
      </c>
    </row>
    <row r="937" spans="1:16" s="24" customFormat="1" x14ac:dyDescent="0.2">
      <c r="A937" s="54">
        <v>35674</v>
      </c>
      <c r="B937" s="84">
        <f t="shared" si="482"/>
        <v>73.84</v>
      </c>
      <c r="C937" s="84">
        <f t="shared" si="483"/>
        <v>89.19</v>
      </c>
      <c r="D937" s="85">
        <f t="shared" si="504"/>
        <v>101.47</v>
      </c>
      <c r="E937" s="82">
        <v>122.34</v>
      </c>
      <c r="F937" s="56">
        <f t="shared" si="497"/>
        <v>72.42</v>
      </c>
      <c r="G937" s="56">
        <f t="shared" si="498"/>
        <v>88.63</v>
      </c>
      <c r="H937" s="57">
        <f t="shared" si="505"/>
        <v>101.86</v>
      </c>
      <c r="I937" s="55">
        <v>125.01</v>
      </c>
      <c r="J937" s="59">
        <f>I937*1.3528</f>
        <v>169.11</v>
      </c>
      <c r="K937" s="60">
        <f t="shared" si="499"/>
        <v>260.45</v>
      </c>
      <c r="L937" s="60">
        <f t="shared" si="500"/>
        <v>356.82</v>
      </c>
      <c r="M937" s="60">
        <f>I937*3.3935</f>
        <v>424.22</v>
      </c>
      <c r="N937" s="60">
        <f t="shared" si="501"/>
        <v>551.14</v>
      </c>
      <c r="O937" s="60">
        <f t="shared" si="502"/>
        <v>2287.8000000000002</v>
      </c>
      <c r="P937" s="95">
        <f t="shared" si="503"/>
        <v>16639.189999999999</v>
      </c>
    </row>
    <row r="938" spans="1:16" s="24" customFormat="1" x14ac:dyDescent="0.2">
      <c r="A938" s="54">
        <v>35704</v>
      </c>
      <c r="B938" s="84">
        <f t="shared" si="482"/>
        <v>73.86</v>
      </c>
      <c r="C938" s="84">
        <f t="shared" si="483"/>
        <v>89.21</v>
      </c>
      <c r="D938" s="85">
        <f t="shared" si="504"/>
        <v>101.49</v>
      </c>
      <c r="E938" s="82">
        <v>122.37</v>
      </c>
      <c r="F938" s="56">
        <f t="shared" si="497"/>
        <v>72.41</v>
      </c>
      <c r="G938" s="56">
        <f t="shared" si="498"/>
        <v>88.62</v>
      </c>
      <c r="H938" s="57">
        <f t="shared" si="505"/>
        <v>101.84</v>
      </c>
      <c r="I938" s="55">
        <v>124.99</v>
      </c>
      <c r="J938" s="59">
        <f>I938*1.3528</f>
        <v>169.09</v>
      </c>
      <c r="K938" s="60">
        <f>I938*2.0834</f>
        <v>260.39999999999998</v>
      </c>
      <c r="L938" s="60">
        <f>I938*2.8543</f>
        <v>356.76</v>
      </c>
      <c r="M938" s="60">
        <f>I938*3.3935</f>
        <v>424.15</v>
      </c>
      <c r="N938" s="60">
        <f>I938*4.4088</f>
        <v>551.05999999999995</v>
      </c>
      <c r="O938" s="60">
        <f>I938*18.3009</f>
        <v>2287.4299999999998</v>
      </c>
      <c r="P938" s="95">
        <f>I938*133.1029</f>
        <v>16636.53</v>
      </c>
    </row>
    <row r="939" spans="1:16" s="24" customFormat="1" x14ac:dyDescent="0.2">
      <c r="A939" s="54">
        <v>35735</v>
      </c>
      <c r="B939" s="84">
        <f t="shared" si="482"/>
        <v>74.069999999999993</v>
      </c>
      <c r="C939" s="84">
        <f t="shared" si="483"/>
        <v>89.46</v>
      </c>
      <c r="D939" s="85">
        <f t="shared" si="504"/>
        <v>101.78</v>
      </c>
      <c r="E939" s="82">
        <v>122.72</v>
      </c>
      <c r="F939" s="56">
        <f t="shared" si="497"/>
        <v>72.599999999999994</v>
      </c>
      <c r="G939" s="56">
        <f t="shared" si="498"/>
        <v>88.85</v>
      </c>
      <c r="H939" s="57">
        <f t="shared" si="505"/>
        <v>102.11</v>
      </c>
      <c r="I939" s="55">
        <v>125.32</v>
      </c>
      <c r="J939" s="59">
        <f>I939*1.3528</f>
        <v>169.53</v>
      </c>
      <c r="K939" s="60">
        <f>I939*2.0834</f>
        <v>261.08999999999997</v>
      </c>
      <c r="L939" s="60">
        <f>I939*2.8543</f>
        <v>357.7</v>
      </c>
      <c r="M939" s="60">
        <f>I939*3.3935</f>
        <v>425.27</v>
      </c>
      <c r="N939" s="60">
        <f>I939*4.4088</f>
        <v>552.51</v>
      </c>
      <c r="O939" s="60">
        <f>I939*18.3009</f>
        <v>2293.4699999999998</v>
      </c>
      <c r="P939" s="95">
        <f>I939*133.1029</f>
        <v>16680.46</v>
      </c>
    </row>
    <row r="940" spans="1:16" s="24" customFormat="1" x14ac:dyDescent="0.2">
      <c r="A940" s="54">
        <v>35765</v>
      </c>
      <c r="B940" s="84">
        <f t="shared" si="482"/>
        <v>74.05</v>
      </c>
      <c r="C940" s="84">
        <f t="shared" si="483"/>
        <v>89.43</v>
      </c>
      <c r="D940" s="85">
        <f t="shared" si="504"/>
        <v>101.75</v>
      </c>
      <c r="E940" s="82">
        <v>122.68</v>
      </c>
      <c r="F940" s="56">
        <f t="shared" si="497"/>
        <v>72.53</v>
      </c>
      <c r="G940" s="56">
        <f t="shared" si="498"/>
        <v>88.77</v>
      </c>
      <c r="H940" s="57">
        <f t="shared" si="505"/>
        <v>102.02</v>
      </c>
      <c r="I940" s="55">
        <v>125.21</v>
      </c>
      <c r="J940" s="59">
        <f>I940*1.3528</f>
        <v>169.38</v>
      </c>
      <c r="K940" s="60">
        <f>I940*2.0834</f>
        <v>260.86</v>
      </c>
      <c r="L940" s="60">
        <f>I940*2.8543</f>
        <v>357.39</v>
      </c>
      <c r="M940" s="60">
        <f>I940*3.3935</f>
        <v>424.9</v>
      </c>
      <c r="N940" s="60">
        <f>I940*4.4088</f>
        <v>552.03</v>
      </c>
      <c r="O940" s="60">
        <f>I940*18.3009</f>
        <v>2291.46</v>
      </c>
      <c r="P940" s="95">
        <f>I940*133.1029</f>
        <v>16665.810000000001</v>
      </c>
    </row>
    <row r="941" spans="1:16" s="24" customFormat="1" x14ac:dyDescent="0.2">
      <c r="A941" s="54">
        <v>35796</v>
      </c>
      <c r="B941" s="84">
        <f>D941*0.7278</f>
        <v>74.11</v>
      </c>
      <c r="C941" s="84">
        <f>D941*0.879</f>
        <v>89.51</v>
      </c>
      <c r="D941" s="86">
        <v>101.83</v>
      </c>
      <c r="E941" s="87">
        <f>D941*1.2057</f>
        <v>122.78</v>
      </c>
      <c r="F941" s="57">
        <f>H941*0.7109</f>
        <v>72.5</v>
      </c>
      <c r="G941" s="57">
        <f>H941*0.8701</f>
        <v>88.74</v>
      </c>
      <c r="H941" s="55">
        <v>101.99</v>
      </c>
      <c r="I941" s="57">
        <f>H941*1.2273</f>
        <v>125.17</v>
      </c>
      <c r="J941" s="60">
        <f>H941*1.6603</f>
        <v>169.33</v>
      </c>
      <c r="K941" s="60">
        <f>H941*2.557</f>
        <v>260.79000000000002</v>
      </c>
      <c r="L941" s="60">
        <f>H941*3.5031</f>
        <v>357.28</v>
      </c>
      <c r="M941" s="60">
        <f>H941*4.1648</f>
        <v>424.77</v>
      </c>
      <c r="N941" s="60">
        <f>H941*5.4109</f>
        <v>551.86</v>
      </c>
      <c r="O941" s="60">
        <f>H941*22.4607</f>
        <v>2290.77</v>
      </c>
      <c r="P941" s="95">
        <f>H941*163.3572</f>
        <v>16660.8</v>
      </c>
    </row>
    <row r="942" spans="1:16" s="24" customFormat="1" x14ac:dyDescent="0.2">
      <c r="A942" s="54">
        <v>35827</v>
      </c>
      <c r="B942" s="84">
        <f t="shared" ref="B942:B1005" si="506">D942*0.7278</f>
        <v>74.290000000000006</v>
      </c>
      <c r="C942" s="84">
        <f t="shared" ref="C942:C1005" si="507">D942*0.879</f>
        <v>89.73</v>
      </c>
      <c r="D942" s="86">
        <v>102.08</v>
      </c>
      <c r="E942" s="87">
        <f t="shared" ref="E942:E957" si="508">D942*1.2057</f>
        <v>123.08</v>
      </c>
      <c r="F942" s="57">
        <f t="shared" ref="F942:F1005" si="509">H942*0.7109</f>
        <v>72.650000000000006</v>
      </c>
      <c r="G942" s="57">
        <f t="shared" ref="G942:G1005" si="510">H942*0.8701</f>
        <v>88.92</v>
      </c>
      <c r="H942" s="55">
        <v>102.19</v>
      </c>
      <c r="I942" s="57">
        <f t="shared" ref="I942:I957" si="511">H942*1.2273</f>
        <v>125.42</v>
      </c>
      <c r="J942" s="60">
        <f t="shared" ref="J942:J957" si="512">H942*1.6603</f>
        <v>169.67</v>
      </c>
      <c r="K942" s="60">
        <f t="shared" ref="K942:K957" si="513">H942*2.557</f>
        <v>261.3</v>
      </c>
      <c r="L942" s="60">
        <f t="shared" ref="L942:L957" si="514">H942*3.5031</f>
        <v>357.98</v>
      </c>
      <c r="M942" s="60">
        <f t="shared" ref="M942:M957" si="515">H942*4.1648</f>
        <v>425.6</v>
      </c>
      <c r="N942" s="60">
        <f t="shared" ref="N942:N957" si="516">H942*5.4109</f>
        <v>552.94000000000005</v>
      </c>
      <c r="O942" s="60">
        <f t="shared" ref="O942:O957" si="517">H942*22.4607</f>
        <v>2295.2600000000002</v>
      </c>
      <c r="P942" s="95">
        <f t="shared" ref="P942:P957" si="518">H942*163.3572</f>
        <v>16693.47</v>
      </c>
    </row>
    <row r="943" spans="1:16" s="24" customFormat="1" x14ac:dyDescent="0.2">
      <c r="A943" s="54">
        <v>35855</v>
      </c>
      <c r="B943" s="84">
        <f t="shared" si="506"/>
        <v>74.2</v>
      </c>
      <c r="C943" s="84">
        <f t="shared" si="507"/>
        <v>89.61</v>
      </c>
      <c r="D943" s="86">
        <v>101.95</v>
      </c>
      <c r="E943" s="87">
        <f t="shared" si="508"/>
        <v>122.92</v>
      </c>
      <c r="F943" s="57">
        <f t="shared" si="509"/>
        <v>72.53</v>
      </c>
      <c r="G943" s="57">
        <f t="shared" si="510"/>
        <v>88.77</v>
      </c>
      <c r="H943" s="55">
        <v>102.02</v>
      </c>
      <c r="I943" s="57">
        <f t="shared" si="511"/>
        <v>125.21</v>
      </c>
      <c r="J943" s="60">
        <f t="shared" si="512"/>
        <v>169.38</v>
      </c>
      <c r="K943" s="60">
        <f t="shared" si="513"/>
        <v>260.87</v>
      </c>
      <c r="L943" s="60">
        <f t="shared" si="514"/>
        <v>357.39</v>
      </c>
      <c r="M943" s="60">
        <f t="shared" si="515"/>
        <v>424.89</v>
      </c>
      <c r="N943" s="60">
        <f t="shared" si="516"/>
        <v>552.02</v>
      </c>
      <c r="O943" s="60">
        <f t="shared" si="517"/>
        <v>2291.44</v>
      </c>
      <c r="P943" s="95">
        <f t="shared" si="518"/>
        <v>16665.7</v>
      </c>
    </row>
    <row r="944" spans="1:16" s="24" customFormat="1" x14ac:dyDescent="0.2">
      <c r="A944" s="54">
        <v>35886</v>
      </c>
      <c r="B944" s="84">
        <f t="shared" si="506"/>
        <v>74.56</v>
      </c>
      <c r="C944" s="84">
        <f t="shared" si="507"/>
        <v>90.04</v>
      </c>
      <c r="D944" s="86">
        <v>102.44</v>
      </c>
      <c r="E944" s="87">
        <f t="shared" si="508"/>
        <v>123.51</v>
      </c>
      <c r="F944" s="57">
        <f t="shared" si="509"/>
        <v>72.849999999999994</v>
      </c>
      <c r="G944" s="57">
        <f t="shared" si="510"/>
        <v>89.17</v>
      </c>
      <c r="H944" s="55">
        <v>102.48</v>
      </c>
      <c r="I944" s="57">
        <f t="shared" si="511"/>
        <v>125.77</v>
      </c>
      <c r="J944" s="60">
        <f t="shared" si="512"/>
        <v>170.15</v>
      </c>
      <c r="K944" s="60">
        <f t="shared" si="513"/>
        <v>262.04000000000002</v>
      </c>
      <c r="L944" s="60">
        <f t="shared" si="514"/>
        <v>359</v>
      </c>
      <c r="M944" s="60">
        <f t="shared" si="515"/>
        <v>426.81</v>
      </c>
      <c r="N944" s="60">
        <f t="shared" si="516"/>
        <v>554.51</v>
      </c>
      <c r="O944" s="60">
        <f t="shared" si="517"/>
        <v>2301.77</v>
      </c>
      <c r="P944" s="95">
        <f t="shared" si="518"/>
        <v>16740.849999999999</v>
      </c>
    </row>
    <row r="945" spans="1:16" s="24" customFormat="1" x14ac:dyDescent="0.2">
      <c r="A945" s="54">
        <v>35916</v>
      </c>
      <c r="B945" s="84">
        <f t="shared" si="506"/>
        <v>74.959999999999994</v>
      </c>
      <c r="C945" s="84">
        <f t="shared" si="507"/>
        <v>90.53</v>
      </c>
      <c r="D945" s="86">
        <v>102.99</v>
      </c>
      <c r="E945" s="87">
        <f t="shared" si="508"/>
        <v>124.18</v>
      </c>
      <c r="F945" s="57">
        <f t="shared" si="509"/>
        <v>73.22</v>
      </c>
      <c r="G945" s="57">
        <f t="shared" si="510"/>
        <v>89.61</v>
      </c>
      <c r="H945" s="55">
        <v>102.99</v>
      </c>
      <c r="I945" s="57">
        <f t="shared" si="511"/>
        <v>126.4</v>
      </c>
      <c r="J945" s="60">
        <f t="shared" si="512"/>
        <v>170.99</v>
      </c>
      <c r="K945" s="60">
        <f t="shared" si="513"/>
        <v>263.35000000000002</v>
      </c>
      <c r="L945" s="60">
        <f t="shared" si="514"/>
        <v>360.78</v>
      </c>
      <c r="M945" s="60">
        <f t="shared" si="515"/>
        <v>428.93</v>
      </c>
      <c r="N945" s="60">
        <f t="shared" si="516"/>
        <v>557.27</v>
      </c>
      <c r="O945" s="60">
        <f t="shared" si="517"/>
        <v>2313.23</v>
      </c>
      <c r="P945" s="95">
        <f t="shared" si="518"/>
        <v>16824.16</v>
      </c>
    </row>
    <row r="946" spans="1:16" s="24" customFormat="1" x14ac:dyDescent="0.2">
      <c r="A946" s="54">
        <v>35947</v>
      </c>
      <c r="B946" s="84">
        <f t="shared" si="506"/>
        <v>74.88</v>
      </c>
      <c r="C946" s="84">
        <f t="shared" si="507"/>
        <v>90.44</v>
      </c>
      <c r="D946" s="86">
        <v>102.89</v>
      </c>
      <c r="E946" s="87">
        <f t="shared" si="508"/>
        <v>124.05</v>
      </c>
      <c r="F946" s="57">
        <f t="shared" si="509"/>
        <v>73.14</v>
      </c>
      <c r="G946" s="57">
        <f t="shared" si="510"/>
        <v>89.52</v>
      </c>
      <c r="H946" s="55">
        <v>102.89</v>
      </c>
      <c r="I946" s="57">
        <f t="shared" si="511"/>
        <v>126.28</v>
      </c>
      <c r="J946" s="60">
        <f t="shared" si="512"/>
        <v>170.83</v>
      </c>
      <c r="K946" s="60">
        <f t="shared" si="513"/>
        <v>263.08999999999997</v>
      </c>
      <c r="L946" s="60">
        <f t="shared" si="514"/>
        <v>360.43</v>
      </c>
      <c r="M946" s="60">
        <f t="shared" si="515"/>
        <v>428.52</v>
      </c>
      <c r="N946" s="60">
        <f t="shared" si="516"/>
        <v>556.73</v>
      </c>
      <c r="O946" s="60">
        <f t="shared" si="517"/>
        <v>2310.98</v>
      </c>
      <c r="P946" s="95">
        <f t="shared" si="518"/>
        <v>16807.82</v>
      </c>
    </row>
    <row r="947" spans="1:16" s="24" customFormat="1" x14ac:dyDescent="0.2">
      <c r="A947" s="54">
        <v>35977</v>
      </c>
      <c r="B947" s="84">
        <f t="shared" si="506"/>
        <v>75.069999999999993</v>
      </c>
      <c r="C947" s="84">
        <f t="shared" si="507"/>
        <v>90.66</v>
      </c>
      <c r="D947" s="86">
        <v>103.14</v>
      </c>
      <c r="E947" s="87">
        <f t="shared" si="508"/>
        <v>124.36</v>
      </c>
      <c r="F947" s="57">
        <f t="shared" si="509"/>
        <v>73.319999999999993</v>
      </c>
      <c r="G947" s="57">
        <f t="shared" si="510"/>
        <v>89.74</v>
      </c>
      <c r="H947" s="55">
        <v>103.14</v>
      </c>
      <c r="I947" s="57">
        <f t="shared" si="511"/>
        <v>126.58</v>
      </c>
      <c r="J947" s="60">
        <f t="shared" si="512"/>
        <v>171.24</v>
      </c>
      <c r="K947" s="60">
        <f t="shared" si="513"/>
        <v>263.73</v>
      </c>
      <c r="L947" s="60">
        <f t="shared" si="514"/>
        <v>361.31</v>
      </c>
      <c r="M947" s="60">
        <f t="shared" si="515"/>
        <v>429.56</v>
      </c>
      <c r="N947" s="60">
        <f t="shared" si="516"/>
        <v>558.08000000000004</v>
      </c>
      <c r="O947" s="60">
        <f t="shared" si="517"/>
        <v>2316.6</v>
      </c>
      <c r="P947" s="95">
        <f t="shared" si="518"/>
        <v>16848.66</v>
      </c>
    </row>
    <row r="948" spans="1:16" s="24" customFormat="1" x14ac:dyDescent="0.2">
      <c r="A948" s="54">
        <v>36008</v>
      </c>
      <c r="B948" s="84">
        <f t="shared" si="506"/>
        <v>74.77</v>
      </c>
      <c r="C948" s="84">
        <f t="shared" si="507"/>
        <v>90.31</v>
      </c>
      <c r="D948" s="86">
        <v>102.74</v>
      </c>
      <c r="E948" s="87">
        <f t="shared" si="508"/>
        <v>123.87</v>
      </c>
      <c r="F948" s="57">
        <f t="shared" si="509"/>
        <v>73.040000000000006</v>
      </c>
      <c r="G948" s="57">
        <f t="shared" si="510"/>
        <v>89.4</v>
      </c>
      <c r="H948" s="55">
        <v>102.75</v>
      </c>
      <c r="I948" s="57">
        <f t="shared" si="511"/>
        <v>126.11</v>
      </c>
      <c r="J948" s="60">
        <f t="shared" si="512"/>
        <v>170.6</v>
      </c>
      <c r="K948" s="60">
        <f t="shared" si="513"/>
        <v>262.73</v>
      </c>
      <c r="L948" s="60">
        <f t="shared" si="514"/>
        <v>359.94</v>
      </c>
      <c r="M948" s="60">
        <f t="shared" si="515"/>
        <v>427.93</v>
      </c>
      <c r="N948" s="60">
        <f t="shared" si="516"/>
        <v>555.97</v>
      </c>
      <c r="O948" s="60">
        <f t="shared" si="517"/>
        <v>2307.84</v>
      </c>
      <c r="P948" s="95">
        <f t="shared" si="518"/>
        <v>16784.95</v>
      </c>
    </row>
    <row r="949" spans="1:16" s="24" customFormat="1" x14ac:dyDescent="0.2">
      <c r="A949" s="54">
        <v>36039</v>
      </c>
      <c r="B949" s="84">
        <f t="shared" si="506"/>
        <v>74.75</v>
      </c>
      <c r="C949" s="84">
        <f t="shared" si="507"/>
        <v>90.28</v>
      </c>
      <c r="D949" s="86">
        <v>102.71</v>
      </c>
      <c r="E949" s="87">
        <f t="shared" si="508"/>
        <v>123.84</v>
      </c>
      <c r="F949" s="57">
        <f t="shared" si="509"/>
        <v>73.010000000000005</v>
      </c>
      <c r="G949" s="57">
        <f t="shared" si="510"/>
        <v>89.36</v>
      </c>
      <c r="H949" s="55">
        <v>102.7</v>
      </c>
      <c r="I949" s="57">
        <f t="shared" si="511"/>
        <v>126.04</v>
      </c>
      <c r="J949" s="60">
        <f t="shared" si="512"/>
        <v>170.51</v>
      </c>
      <c r="K949" s="60">
        <f t="shared" si="513"/>
        <v>262.60000000000002</v>
      </c>
      <c r="L949" s="60">
        <f t="shared" si="514"/>
        <v>359.77</v>
      </c>
      <c r="M949" s="60">
        <f t="shared" si="515"/>
        <v>427.72</v>
      </c>
      <c r="N949" s="60">
        <f t="shared" si="516"/>
        <v>555.70000000000005</v>
      </c>
      <c r="O949" s="60">
        <f t="shared" si="517"/>
        <v>2306.71</v>
      </c>
      <c r="P949" s="95">
        <f t="shared" si="518"/>
        <v>16776.78</v>
      </c>
    </row>
    <row r="950" spans="1:16" s="24" customFormat="1" x14ac:dyDescent="0.2">
      <c r="A950" s="54">
        <v>36069</v>
      </c>
      <c r="B950" s="84">
        <f t="shared" si="506"/>
        <v>74.760000000000005</v>
      </c>
      <c r="C950" s="84">
        <f t="shared" si="507"/>
        <v>90.29</v>
      </c>
      <c r="D950" s="86">
        <v>102.72</v>
      </c>
      <c r="E950" s="87">
        <f t="shared" si="508"/>
        <v>123.85</v>
      </c>
      <c r="F950" s="57">
        <f t="shared" si="509"/>
        <v>73.02</v>
      </c>
      <c r="G950" s="57">
        <f t="shared" si="510"/>
        <v>89.38</v>
      </c>
      <c r="H950" s="55">
        <v>102.72</v>
      </c>
      <c r="I950" s="57">
        <f t="shared" si="511"/>
        <v>126.07</v>
      </c>
      <c r="J950" s="60">
        <f t="shared" si="512"/>
        <v>170.55</v>
      </c>
      <c r="K950" s="60">
        <f t="shared" si="513"/>
        <v>262.66000000000003</v>
      </c>
      <c r="L950" s="60">
        <f t="shared" si="514"/>
        <v>359.84</v>
      </c>
      <c r="M950" s="60">
        <f t="shared" si="515"/>
        <v>427.81</v>
      </c>
      <c r="N950" s="60">
        <f t="shared" si="516"/>
        <v>555.80999999999995</v>
      </c>
      <c r="O950" s="60">
        <f t="shared" si="517"/>
        <v>2307.16</v>
      </c>
      <c r="P950" s="95">
        <f t="shared" si="518"/>
        <v>16780.05</v>
      </c>
    </row>
    <row r="951" spans="1:16" s="24" customFormat="1" x14ac:dyDescent="0.2">
      <c r="A951" s="54">
        <v>36100</v>
      </c>
      <c r="B951" s="84">
        <f t="shared" si="506"/>
        <v>74.75</v>
      </c>
      <c r="C951" s="84">
        <f t="shared" si="507"/>
        <v>90.27</v>
      </c>
      <c r="D951" s="86">
        <v>102.7</v>
      </c>
      <c r="E951" s="87">
        <f t="shared" si="508"/>
        <v>123.83</v>
      </c>
      <c r="F951" s="57">
        <f t="shared" si="509"/>
        <v>73.010000000000005</v>
      </c>
      <c r="G951" s="57">
        <f t="shared" si="510"/>
        <v>89.36</v>
      </c>
      <c r="H951" s="55">
        <v>102.7</v>
      </c>
      <c r="I951" s="57">
        <f t="shared" si="511"/>
        <v>126.04</v>
      </c>
      <c r="J951" s="60">
        <f t="shared" si="512"/>
        <v>170.51</v>
      </c>
      <c r="K951" s="60">
        <f t="shared" si="513"/>
        <v>262.60000000000002</v>
      </c>
      <c r="L951" s="60">
        <f t="shared" si="514"/>
        <v>359.77</v>
      </c>
      <c r="M951" s="60">
        <f t="shared" si="515"/>
        <v>427.72</v>
      </c>
      <c r="N951" s="60">
        <f t="shared" si="516"/>
        <v>555.70000000000005</v>
      </c>
      <c r="O951" s="60">
        <f t="shared" si="517"/>
        <v>2306.71</v>
      </c>
      <c r="P951" s="95">
        <f t="shared" si="518"/>
        <v>16776.78</v>
      </c>
    </row>
    <row r="952" spans="1:16" s="24" customFormat="1" x14ac:dyDescent="0.2">
      <c r="A952" s="54">
        <v>36130</v>
      </c>
      <c r="B952" s="84">
        <f t="shared" si="506"/>
        <v>74.75</v>
      </c>
      <c r="C952" s="84">
        <f t="shared" si="507"/>
        <v>90.28</v>
      </c>
      <c r="D952" s="86">
        <v>102.71</v>
      </c>
      <c r="E952" s="87">
        <f t="shared" si="508"/>
        <v>123.84</v>
      </c>
      <c r="F952" s="57">
        <f t="shared" si="509"/>
        <v>72.95</v>
      </c>
      <c r="G952" s="57">
        <f t="shared" si="510"/>
        <v>89.29</v>
      </c>
      <c r="H952" s="55">
        <v>102.62</v>
      </c>
      <c r="I952" s="57">
        <f t="shared" si="511"/>
        <v>125.95</v>
      </c>
      <c r="J952" s="60">
        <f t="shared" si="512"/>
        <v>170.38</v>
      </c>
      <c r="K952" s="60">
        <f t="shared" si="513"/>
        <v>262.39999999999998</v>
      </c>
      <c r="L952" s="60">
        <f t="shared" si="514"/>
        <v>359.49</v>
      </c>
      <c r="M952" s="60">
        <f t="shared" si="515"/>
        <v>427.39</v>
      </c>
      <c r="N952" s="60">
        <f t="shared" si="516"/>
        <v>555.27</v>
      </c>
      <c r="O952" s="60">
        <f t="shared" si="517"/>
        <v>2304.92</v>
      </c>
      <c r="P952" s="95">
        <f t="shared" si="518"/>
        <v>16763.72</v>
      </c>
    </row>
    <row r="953" spans="1:16" s="24" customFormat="1" x14ac:dyDescent="0.2">
      <c r="A953" s="54">
        <v>36161</v>
      </c>
      <c r="B953" s="84">
        <f t="shared" si="506"/>
        <v>75.010000000000005</v>
      </c>
      <c r="C953" s="84">
        <f t="shared" si="507"/>
        <v>90.6</v>
      </c>
      <c r="D953" s="86">
        <v>103.07</v>
      </c>
      <c r="E953" s="87">
        <f t="shared" si="508"/>
        <v>124.27</v>
      </c>
      <c r="F953" s="57">
        <f t="shared" si="509"/>
        <v>73.19</v>
      </c>
      <c r="G953" s="57">
        <f t="shared" si="510"/>
        <v>89.59</v>
      </c>
      <c r="H953" s="55">
        <v>102.96</v>
      </c>
      <c r="I953" s="57">
        <f t="shared" si="511"/>
        <v>126.36</v>
      </c>
      <c r="J953" s="60">
        <f t="shared" si="512"/>
        <v>170.94</v>
      </c>
      <c r="K953" s="60">
        <f t="shared" si="513"/>
        <v>263.27</v>
      </c>
      <c r="L953" s="60">
        <f t="shared" si="514"/>
        <v>360.68</v>
      </c>
      <c r="M953" s="60">
        <f t="shared" si="515"/>
        <v>428.81</v>
      </c>
      <c r="N953" s="60">
        <f t="shared" si="516"/>
        <v>557.11</v>
      </c>
      <c r="O953" s="60">
        <f t="shared" si="517"/>
        <v>2312.5500000000002</v>
      </c>
      <c r="P953" s="95">
        <f t="shared" si="518"/>
        <v>16819.259999999998</v>
      </c>
    </row>
    <row r="954" spans="1:16" s="24" customFormat="1" x14ac:dyDescent="0.2">
      <c r="A954" s="54">
        <v>36192</v>
      </c>
      <c r="B954" s="84">
        <f t="shared" si="506"/>
        <v>75.19</v>
      </c>
      <c r="C954" s="84">
        <f t="shared" si="507"/>
        <v>90.81</v>
      </c>
      <c r="D954" s="86">
        <v>103.31</v>
      </c>
      <c r="E954" s="87">
        <f t="shared" si="508"/>
        <v>124.56</v>
      </c>
      <c r="F954" s="57">
        <f t="shared" si="509"/>
        <v>73.36</v>
      </c>
      <c r="G954" s="57">
        <f t="shared" si="510"/>
        <v>89.79</v>
      </c>
      <c r="H954" s="55">
        <v>103.19</v>
      </c>
      <c r="I954" s="57">
        <f t="shared" si="511"/>
        <v>126.65</v>
      </c>
      <c r="J954" s="60">
        <f t="shared" si="512"/>
        <v>171.33</v>
      </c>
      <c r="K954" s="60">
        <f t="shared" si="513"/>
        <v>263.86</v>
      </c>
      <c r="L954" s="60">
        <f t="shared" si="514"/>
        <v>361.48</v>
      </c>
      <c r="M954" s="60">
        <f t="shared" si="515"/>
        <v>429.77</v>
      </c>
      <c r="N954" s="60">
        <f t="shared" si="516"/>
        <v>558.35</v>
      </c>
      <c r="O954" s="60">
        <f t="shared" si="517"/>
        <v>2317.7199999999998</v>
      </c>
      <c r="P954" s="95">
        <f t="shared" si="518"/>
        <v>16856.830000000002</v>
      </c>
    </row>
    <row r="955" spans="1:16" s="24" customFormat="1" x14ac:dyDescent="0.2">
      <c r="A955" s="54">
        <v>36220</v>
      </c>
      <c r="B955" s="84">
        <f t="shared" si="506"/>
        <v>75.2</v>
      </c>
      <c r="C955" s="84">
        <f t="shared" si="507"/>
        <v>90.82</v>
      </c>
      <c r="D955" s="86">
        <v>103.32</v>
      </c>
      <c r="E955" s="87">
        <f t="shared" si="508"/>
        <v>124.57</v>
      </c>
      <c r="F955" s="57">
        <f t="shared" si="509"/>
        <v>73.41</v>
      </c>
      <c r="G955" s="57">
        <f t="shared" si="510"/>
        <v>89.86</v>
      </c>
      <c r="H955" s="55">
        <v>103.27</v>
      </c>
      <c r="I955" s="57">
        <f t="shared" si="511"/>
        <v>126.74</v>
      </c>
      <c r="J955" s="60">
        <f t="shared" si="512"/>
        <v>171.46</v>
      </c>
      <c r="K955" s="60">
        <f t="shared" si="513"/>
        <v>264.06</v>
      </c>
      <c r="L955" s="60">
        <f t="shared" si="514"/>
        <v>361.77</v>
      </c>
      <c r="M955" s="60">
        <f t="shared" si="515"/>
        <v>430.1</v>
      </c>
      <c r="N955" s="60">
        <f t="shared" si="516"/>
        <v>558.78</v>
      </c>
      <c r="O955" s="60">
        <f t="shared" si="517"/>
        <v>2319.52</v>
      </c>
      <c r="P955" s="95">
        <f t="shared" si="518"/>
        <v>16869.900000000001</v>
      </c>
    </row>
    <row r="956" spans="1:16" s="24" customFormat="1" x14ac:dyDescent="0.2">
      <c r="A956" s="54">
        <v>36251</v>
      </c>
      <c r="B956" s="84">
        <f t="shared" si="506"/>
        <v>75.38</v>
      </c>
      <c r="C956" s="84">
        <f t="shared" si="507"/>
        <v>91.04</v>
      </c>
      <c r="D956" s="86">
        <v>103.57</v>
      </c>
      <c r="E956" s="87">
        <f t="shared" si="508"/>
        <v>124.87</v>
      </c>
      <c r="F956" s="57">
        <f t="shared" si="509"/>
        <v>73.709999999999994</v>
      </c>
      <c r="G956" s="57">
        <f t="shared" si="510"/>
        <v>90.21</v>
      </c>
      <c r="H956" s="55">
        <v>103.68</v>
      </c>
      <c r="I956" s="57">
        <f t="shared" si="511"/>
        <v>127.25</v>
      </c>
      <c r="J956" s="60">
        <f t="shared" si="512"/>
        <v>172.14</v>
      </c>
      <c r="K956" s="60">
        <f t="shared" si="513"/>
        <v>265.11</v>
      </c>
      <c r="L956" s="60">
        <f t="shared" si="514"/>
        <v>363.2</v>
      </c>
      <c r="M956" s="60">
        <f t="shared" si="515"/>
        <v>431.81</v>
      </c>
      <c r="N956" s="60">
        <f t="shared" si="516"/>
        <v>561</v>
      </c>
      <c r="O956" s="60">
        <f t="shared" si="517"/>
        <v>2328.73</v>
      </c>
      <c r="P956" s="95">
        <f t="shared" si="518"/>
        <v>16936.87</v>
      </c>
    </row>
    <row r="957" spans="1:16" s="24" customFormat="1" x14ac:dyDescent="0.2">
      <c r="A957" s="54">
        <v>36281</v>
      </c>
      <c r="B957" s="84">
        <f t="shared" si="506"/>
        <v>75.5</v>
      </c>
      <c r="C957" s="84">
        <f t="shared" si="507"/>
        <v>91.19</v>
      </c>
      <c r="D957" s="86">
        <v>103.74</v>
      </c>
      <c r="E957" s="87">
        <f t="shared" si="508"/>
        <v>125.08</v>
      </c>
      <c r="F957" s="57">
        <f t="shared" si="509"/>
        <v>73.83</v>
      </c>
      <c r="G957" s="57">
        <f t="shared" si="510"/>
        <v>90.37</v>
      </c>
      <c r="H957" s="55">
        <v>103.86</v>
      </c>
      <c r="I957" s="57">
        <f t="shared" si="511"/>
        <v>127.47</v>
      </c>
      <c r="J957" s="60">
        <f t="shared" si="512"/>
        <v>172.44</v>
      </c>
      <c r="K957" s="60">
        <f t="shared" si="513"/>
        <v>265.57</v>
      </c>
      <c r="L957" s="60">
        <f t="shared" si="514"/>
        <v>363.83</v>
      </c>
      <c r="M957" s="60">
        <f t="shared" si="515"/>
        <v>432.56</v>
      </c>
      <c r="N957" s="60">
        <f t="shared" si="516"/>
        <v>561.98</v>
      </c>
      <c r="O957" s="60">
        <f t="shared" si="517"/>
        <v>2332.77</v>
      </c>
      <c r="P957" s="95">
        <f t="shared" si="518"/>
        <v>16966.28</v>
      </c>
    </row>
    <row r="958" spans="1:16" s="24" customFormat="1" x14ac:dyDescent="0.2">
      <c r="A958" s="54">
        <v>36312</v>
      </c>
      <c r="B958" s="84">
        <f t="shared" si="506"/>
        <v>75.37</v>
      </c>
      <c r="C958" s="84">
        <f t="shared" si="507"/>
        <v>91.03</v>
      </c>
      <c r="D958" s="86">
        <v>103.56</v>
      </c>
      <c r="E958" s="87">
        <f t="shared" ref="E958:E964" si="519">D958*1.2057</f>
        <v>124.86</v>
      </c>
      <c r="F958" s="57">
        <f t="shared" si="509"/>
        <v>73.680000000000007</v>
      </c>
      <c r="G958" s="57">
        <f t="shared" si="510"/>
        <v>90.19</v>
      </c>
      <c r="H958" s="55">
        <v>103.65</v>
      </c>
      <c r="I958" s="57">
        <f t="shared" ref="I958:I964" si="520">H958*1.2273</f>
        <v>127.21</v>
      </c>
      <c r="J958" s="60">
        <f t="shared" ref="J958:J964" si="521">H958*1.6603</f>
        <v>172.09</v>
      </c>
      <c r="K958" s="60">
        <f t="shared" ref="K958:K964" si="522">H958*2.557</f>
        <v>265.02999999999997</v>
      </c>
      <c r="L958" s="60">
        <f t="shared" ref="L958:L964" si="523">H958*3.5031</f>
        <v>363.1</v>
      </c>
      <c r="M958" s="60">
        <f t="shared" ref="M958:M964" si="524">H958*4.1648</f>
        <v>431.68</v>
      </c>
      <c r="N958" s="60">
        <f t="shared" ref="N958:N964" si="525">H958*5.4109</f>
        <v>560.84</v>
      </c>
      <c r="O958" s="60">
        <f t="shared" ref="O958:O964" si="526">H958*22.4607</f>
        <v>2328.0500000000002</v>
      </c>
      <c r="P958" s="95">
        <f t="shared" ref="P958:P964" si="527">H958*163.3572</f>
        <v>16931.97</v>
      </c>
    </row>
    <row r="959" spans="1:16" s="24" customFormat="1" x14ac:dyDescent="0.2">
      <c r="A959" s="54">
        <v>36342</v>
      </c>
      <c r="B959" s="84">
        <f t="shared" si="506"/>
        <v>75.39</v>
      </c>
      <c r="C959" s="84">
        <f t="shared" si="507"/>
        <v>91.05</v>
      </c>
      <c r="D959" s="86">
        <v>103.58</v>
      </c>
      <c r="E959" s="87">
        <f t="shared" si="519"/>
        <v>124.89</v>
      </c>
      <c r="F959" s="57">
        <f t="shared" si="509"/>
        <v>73.8</v>
      </c>
      <c r="G959" s="57">
        <f t="shared" si="510"/>
        <v>90.33</v>
      </c>
      <c r="H959" s="55">
        <v>103.81</v>
      </c>
      <c r="I959" s="57">
        <f t="shared" si="520"/>
        <v>127.41</v>
      </c>
      <c r="J959" s="60">
        <f t="shared" si="521"/>
        <v>172.36</v>
      </c>
      <c r="K959" s="60">
        <f t="shared" si="522"/>
        <v>265.44</v>
      </c>
      <c r="L959" s="60">
        <f t="shared" si="523"/>
        <v>363.66</v>
      </c>
      <c r="M959" s="60">
        <f t="shared" si="524"/>
        <v>432.35</v>
      </c>
      <c r="N959" s="60">
        <f t="shared" si="525"/>
        <v>561.71</v>
      </c>
      <c r="O959" s="60">
        <f t="shared" si="526"/>
        <v>2331.65</v>
      </c>
      <c r="P959" s="95">
        <f t="shared" si="527"/>
        <v>16958.11</v>
      </c>
    </row>
    <row r="960" spans="1:16" s="24" customFormat="1" x14ac:dyDescent="0.2">
      <c r="A960" s="54">
        <v>36373</v>
      </c>
      <c r="B960" s="84">
        <f t="shared" si="506"/>
        <v>75.2</v>
      </c>
      <c r="C960" s="84">
        <f t="shared" si="507"/>
        <v>90.83</v>
      </c>
      <c r="D960" s="86">
        <v>103.33</v>
      </c>
      <c r="E960" s="87">
        <f t="shared" si="519"/>
        <v>124.58</v>
      </c>
      <c r="F960" s="57">
        <f t="shared" si="509"/>
        <v>73.709999999999994</v>
      </c>
      <c r="G960" s="57">
        <f t="shared" si="510"/>
        <v>90.22</v>
      </c>
      <c r="H960" s="55">
        <v>103.69</v>
      </c>
      <c r="I960" s="57">
        <f t="shared" si="520"/>
        <v>127.26</v>
      </c>
      <c r="J960" s="60">
        <f t="shared" si="521"/>
        <v>172.16</v>
      </c>
      <c r="K960" s="60">
        <f t="shared" si="522"/>
        <v>265.14</v>
      </c>
      <c r="L960" s="60">
        <f t="shared" si="523"/>
        <v>363.24</v>
      </c>
      <c r="M960" s="60">
        <f t="shared" si="524"/>
        <v>431.85</v>
      </c>
      <c r="N960" s="60">
        <f t="shared" si="525"/>
        <v>561.05999999999995</v>
      </c>
      <c r="O960" s="60">
        <f t="shared" si="526"/>
        <v>2328.9499999999998</v>
      </c>
      <c r="P960" s="95">
        <f t="shared" si="527"/>
        <v>16938.509999999998</v>
      </c>
    </row>
    <row r="961" spans="1:16" s="24" customFormat="1" x14ac:dyDescent="0.2">
      <c r="A961" s="54">
        <v>36404</v>
      </c>
      <c r="B961" s="84">
        <f t="shared" si="506"/>
        <v>75.349999999999994</v>
      </c>
      <c r="C961" s="84">
        <f t="shared" si="507"/>
        <v>91</v>
      </c>
      <c r="D961" s="86">
        <v>103.53</v>
      </c>
      <c r="E961" s="87">
        <f t="shared" si="519"/>
        <v>124.83</v>
      </c>
      <c r="F961" s="57">
        <f t="shared" si="509"/>
        <v>73.88</v>
      </c>
      <c r="G961" s="57">
        <f t="shared" si="510"/>
        <v>90.42</v>
      </c>
      <c r="H961" s="55">
        <v>103.92</v>
      </c>
      <c r="I961" s="57">
        <f t="shared" si="520"/>
        <v>127.54</v>
      </c>
      <c r="J961" s="60">
        <f t="shared" si="521"/>
        <v>172.54</v>
      </c>
      <c r="K961" s="60">
        <f t="shared" si="522"/>
        <v>265.72000000000003</v>
      </c>
      <c r="L961" s="60">
        <f t="shared" si="523"/>
        <v>364.04</v>
      </c>
      <c r="M961" s="60">
        <f t="shared" si="524"/>
        <v>432.81</v>
      </c>
      <c r="N961" s="60">
        <f t="shared" si="525"/>
        <v>562.29999999999995</v>
      </c>
      <c r="O961" s="60">
        <f t="shared" si="526"/>
        <v>2334.12</v>
      </c>
      <c r="P961" s="95">
        <f t="shared" si="527"/>
        <v>16976.080000000002</v>
      </c>
    </row>
    <row r="962" spans="1:16" s="24" customFormat="1" x14ac:dyDescent="0.2">
      <c r="A962" s="54">
        <v>36434</v>
      </c>
      <c r="B962" s="84">
        <f t="shared" si="506"/>
        <v>75.44</v>
      </c>
      <c r="C962" s="84">
        <f t="shared" si="507"/>
        <v>91.11</v>
      </c>
      <c r="D962" s="86">
        <v>103.65</v>
      </c>
      <c r="E962" s="87">
        <f t="shared" si="519"/>
        <v>124.97</v>
      </c>
      <c r="F962" s="57">
        <f t="shared" si="509"/>
        <v>73.98</v>
      </c>
      <c r="G962" s="57">
        <f t="shared" si="510"/>
        <v>90.54</v>
      </c>
      <c r="H962" s="55">
        <v>104.06</v>
      </c>
      <c r="I962" s="57">
        <f t="shared" si="520"/>
        <v>127.71</v>
      </c>
      <c r="J962" s="60">
        <f t="shared" si="521"/>
        <v>172.77</v>
      </c>
      <c r="K962" s="60">
        <f t="shared" si="522"/>
        <v>266.08</v>
      </c>
      <c r="L962" s="60">
        <f t="shared" si="523"/>
        <v>364.53</v>
      </c>
      <c r="M962" s="60">
        <f t="shared" si="524"/>
        <v>433.39</v>
      </c>
      <c r="N962" s="60">
        <f t="shared" si="525"/>
        <v>563.05999999999995</v>
      </c>
      <c r="O962" s="60">
        <f t="shared" si="526"/>
        <v>2337.2600000000002</v>
      </c>
      <c r="P962" s="95">
        <f t="shared" si="527"/>
        <v>16998.95</v>
      </c>
    </row>
    <row r="963" spans="1:16" s="24" customFormat="1" x14ac:dyDescent="0.2">
      <c r="A963" s="54">
        <v>36465</v>
      </c>
      <c r="B963" s="84">
        <f t="shared" si="506"/>
        <v>75.569999999999993</v>
      </c>
      <c r="C963" s="84">
        <f t="shared" si="507"/>
        <v>91.27</v>
      </c>
      <c r="D963" s="86">
        <v>103.83</v>
      </c>
      <c r="E963" s="87">
        <f t="shared" si="519"/>
        <v>125.19</v>
      </c>
      <c r="F963" s="57">
        <f t="shared" si="509"/>
        <v>74.13</v>
      </c>
      <c r="G963" s="57">
        <f t="shared" si="510"/>
        <v>90.73</v>
      </c>
      <c r="H963" s="55">
        <v>104.27</v>
      </c>
      <c r="I963" s="57">
        <f t="shared" si="520"/>
        <v>127.97</v>
      </c>
      <c r="J963" s="60">
        <f t="shared" si="521"/>
        <v>173.12</v>
      </c>
      <c r="K963" s="60">
        <f t="shared" si="522"/>
        <v>266.62</v>
      </c>
      <c r="L963" s="60">
        <f t="shared" si="523"/>
        <v>365.27</v>
      </c>
      <c r="M963" s="60">
        <f t="shared" si="524"/>
        <v>434.26</v>
      </c>
      <c r="N963" s="60">
        <f t="shared" si="525"/>
        <v>564.19000000000005</v>
      </c>
      <c r="O963" s="60">
        <f t="shared" si="526"/>
        <v>2341.98</v>
      </c>
      <c r="P963" s="95">
        <f t="shared" si="527"/>
        <v>17033.259999999998</v>
      </c>
    </row>
    <row r="964" spans="1:16" s="24" customFormat="1" x14ac:dyDescent="0.2">
      <c r="A964" s="54">
        <v>36495</v>
      </c>
      <c r="B964" s="84">
        <f t="shared" si="506"/>
        <v>75.709999999999994</v>
      </c>
      <c r="C964" s="84">
        <f t="shared" si="507"/>
        <v>91.43</v>
      </c>
      <c r="D964" s="86">
        <v>104.02</v>
      </c>
      <c r="E964" s="87">
        <f t="shared" si="519"/>
        <v>125.42</v>
      </c>
      <c r="F964" s="57">
        <f t="shared" si="509"/>
        <v>74.37</v>
      </c>
      <c r="G964" s="57">
        <f t="shared" si="510"/>
        <v>91.02</v>
      </c>
      <c r="H964" s="55">
        <v>104.61</v>
      </c>
      <c r="I964" s="57">
        <f t="shared" si="520"/>
        <v>128.38999999999999</v>
      </c>
      <c r="J964" s="60">
        <f t="shared" si="521"/>
        <v>173.68</v>
      </c>
      <c r="K964" s="60">
        <f t="shared" si="522"/>
        <v>267.49</v>
      </c>
      <c r="L964" s="60">
        <f t="shared" si="523"/>
        <v>366.46</v>
      </c>
      <c r="M964" s="60">
        <f t="shared" si="524"/>
        <v>435.68</v>
      </c>
      <c r="N964" s="60">
        <f t="shared" si="525"/>
        <v>566.03</v>
      </c>
      <c r="O964" s="60">
        <f t="shared" si="526"/>
        <v>2349.61</v>
      </c>
      <c r="P964" s="95">
        <f t="shared" si="527"/>
        <v>17088.8</v>
      </c>
    </row>
    <row r="965" spans="1:16" s="24" customFormat="1" x14ac:dyDescent="0.2">
      <c r="A965" s="54">
        <v>36526</v>
      </c>
      <c r="B965" s="84">
        <f t="shared" si="506"/>
        <v>75.900000000000006</v>
      </c>
      <c r="C965" s="84">
        <f t="shared" si="507"/>
        <v>91.67</v>
      </c>
      <c r="D965" s="86">
        <v>104.29</v>
      </c>
      <c r="E965" s="87">
        <f t="shared" ref="E965:E1028" si="528">D965*1.2057</f>
        <v>125.74</v>
      </c>
      <c r="F965" s="57">
        <f t="shared" si="509"/>
        <v>74.5</v>
      </c>
      <c r="G965" s="57">
        <f t="shared" si="510"/>
        <v>91.19</v>
      </c>
      <c r="H965" s="55">
        <v>104.8</v>
      </c>
      <c r="I965" s="57">
        <f t="shared" ref="I965:I1028" si="529">H965*1.2273</f>
        <v>128.62</v>
      </c>
      <c r="J965" s="60">
        <f t="shared" ref="J965:J988" si="530">H965*1.6603</f>
        <v>174</v>
      </c>
      <c r="K965" s="60">
        <f t="shared" ref="K965:K988" si="531">H965*2.557</f>
        <v>267.97000000000003</v>
      </c>
      <c r="L965" s="60">
        <f t="shared" ref="L965:L988" si="532">H965*3.5031</f>
        <v>367.12</v>
      </c>
      <c r="M965" s="60">
        <f t="shared" ref="M965:M988" si="533">H965*4.1648</f>
        <v>436.47</v>
      </c>
      <c r="N965" s="60">
        <f t="shared" ref="N965:N988" si="534">H965*5.4109</f>
        <v>567.05999999999995</v>
      </c>
      <c r="O965" s="60">
        <f t="shared" ref="O965:O988" si="535">H965*22.4607</f>
        <v>2353.88</v>
      </c>
      <c r="P965" s="95">
        <f t="shared" ref="P965:P988" si="536">H965*163.3572</f>
        <v>17119.830000000002</v>
      </c>
    </row>
    <row r="966" spans="1:16" s="24" customFormat="1" x14ac:dyDescent="0.2">
      <c r="A966" s="54">
        <v>36557</v>
      </c>
      <c r="B966" s="84">
        <f t="shared" si="506"/>
        <v>76.099999999999994</v>
      </c>
      <c r="C966" s="84">
        <f t="shared" si="507"/>
        <v>91.91</v>
      </c>
      <c r="D966" s="86">
        <v>104.56</v>
      </c>
      <c r="E966" s="87">
        <f t="shared" si="528"/>
        <v>126.07</v>
      </c>
      <c r="F966" s="57">
        <f t="shared" si="509"/>
        <v>74.790000000000006</v>
      </c>
      <c r="G966" s="57">
        <f t="shared" si="510"/>
        <v>91.53</v>
      </c>
      <c r="H966" s="55">
        <v>105.2</v>
      </c>
      <c r="I966" s="57">
        <f t="shared" si="529"/>
        <v>129.11000000000001</v>
      </c>
      <c r="J966" s="60">
        <f t="shared" si="530"/>
        <v>174.66</v>
      </c>
      <c r="K966" s="60">
        <f t="shared" si="531"/>
        <v>269</v>
      </c>
      <c r="L966" s="60">
        <f t="shared" si="532"/>
        <v>368.53</v>
      </c>
      <c r="M966" s="60">
        <f t="shared" si="533"/>
        <v>438.14</v>
      </c>
      <c r="N966" s="60">
        <f t="shared" si="534"/>
        <v>569.23</v>
      </c>
      <c r="O966" s="60">
        <f t="shared" si="535"/>
        <v>2362.87</v>
      </c>
      <c r="P966" s="95">
        <f t="shared" si="536"/>
        <v>17185.18</v>
      </c>
    </row>
    <row r="967" spans="1:16" s="24" customFormat="1" x14ac:dyDescent="0.2">
      <c r="A967" s="54">
        <v>36586</v>
      </c>
      <c r="B967" s="84">
        <f t="shared" si="506"/>
        <v>76.27</v>
      </c>
      <c r="C967" s="84">
        <f t="shared" si="507"/>
        <v>92.11</v>
      </c>
      <c r="D967" s="86">
        <v>104.79</v>
      </c>
      <c r="E967" s="87">
        <f t="shared" si="528"/>
        <v>126.35</v>
      </c>
      <c r="F967" s="57">
        <f t="shared" si="509"/>
        <v>75.069999999999993</v>
      </c>
      <c r="G967" s="57">
        <f t="shared" si="510"/>
        <v>91.88</v>
      </c>
      <c r="H967" s="55">
        <v>105.6</v>
      </c>
      <c r="I967" s="57">
        <f t="shared" si="529"/>
        <v>129.6</v>
      </c>
      <c r="J967" s="60">
        <f t="shared" si="530"/>
        <v>175.33</v>
      </c>
      <c r="K967" s="60">
        <f t="shared" si="531"/>
        <v>270.02</v>
      </c>
      <c r="L967" s="60">
        <f t="shared" si="532"/>
        <v>369.93</v>
      </c>
      <c r="M967" s="60">
        <f t="shared" si="533"/>
        <v>439.8</v>
      </c>
      <c r="N967" s="60">
        <f t="shared" si="534"/>
        <v>571.39</v>
      </c>
      <c r="O967" s="60">
        <f t="shared" si="535"/>
        <v>2371.85</v>
      </c>
      <c r="P967" s="95">
        <f t="shared" si="536"/>
        <v>17250.52</v>
      </c>
    </row>
    <row r="968" spans="1:16" s="24" customFormat="1" x14ac:dyDescent="0.2">
      <c r="A968" s="54">
        <v>36617</v>
      </c>
      <c r="B968" s="84">
        <f t="shared" si="506"/>
        <v>76.48</v>
      </c>
      <c r="C968" s="84">
        <f t="shared" si="507"/>
        <v>92.37</v>
      </c>
      <c r="D968" s="86">
        <v>105.08</v>
      </c>
      <c r="E968" s="87">
        <f t="shared" si="528"/>
        <v>126.69</v>
      </c>
      <c r="F968" s="57">
        <f t="shared" si="509"/>
        <v>75.209999999999994</v>
      </c>
      <c r="G968" s="57">
        <f t="shared" si="510"/>
        <v>92.06</v>
      </c>
      <c r="H968" s="55">
        <v>105.8</v>
      </c>
      <c r="I968" s="57">
        <f t="shared" si="529"/>
        <v>129.85</v>
      </c>
      <c r="J968" s="60">
        <f t="shared" si="530"/>
        <v>175.66</v>
      </c>
      <c r="K968" s="60">
        <f t="shared" si="531"/>
        <v>270.52999999999997</v>
      </c>
      <c r="L968" s="60">
        <f t="shared" si="532"/>
        <v>370.63</v>
      </c>
      <c r="M968" s="60">
        <f t="shared" si="533"/>
        <v>440.64</v>
      </c>
      <c r="N968" s="60">
        <f t="shared" si="534"/>
        <v>572.47</v>
      </c>
      <c r="O968" s="60">
        <f t="shared" si="535"/>
        <v>2376.34</v>
      </c>
      <c r="P968" s="95">
        <f t="shared" si="536"/>
        <v>17283.189999999999</v>
      </c>
    </row>
    <row r="969" spans="1:16" s="24" customFormat="1" x14ac:dyDescent="0.2">
      <c r="A969" s="54">
        <v>36647</v>
      </c>
      <c r="B969" s="84">
        <f t="shared" si="506"/>
        <v>76.569999999999993</v>
      </c>
      <c r="C969" s="84">
        <f t="shared" si="507"/>
        <v>92.48</v>
      </c>
      <c r="D969" s="86">
        <v>105.21</v>
      </c>
      <c r="E969" s="87">
        <f t="shared" si="528"/>
        <v>126.85</v>
      </c>
      <c r="F969" s="57">
        <f t="shared" si="509"/>
        <v>75.430000000000007</v>
      </c>
      <c r="G969" s="57">
        <f t="shared" si="510"/>
        <v>92.32</v>
      </c>
      <c r="H969" s="55">
        <v>106.1</v>
      </c>
      <c r="I969" s="57">
        <f t="shared" si="529"/>
        <v>130.22</v>
      </c>
      <c r="J969" s="60">
        <f t="shared" si="530"/>
        <v>176.16</v>
      </c>
      <c r="K969" s="60">
        <f t="shared" si="531"/>
        <v>271.3</v>
      </c>
      <c r="L969" s="60">
        <f t="shared" si="532"/>
        <v>371.68</v>
      </c>
      <c r="M969" s="60">
        <f t="shared" si="533"/>
        <v>441.89</v>
      </c>
      <c r="N969" s="60">
        <f t="shared" si="534"/>
        <v>574.1</v>
      </c>
      <c r="O969" s="60">
        <f t="shared" si="535"/>
        <v>2383.08</v>
      </c>
      <c r="P969" s="95">
        <f t="shared" si="536"/>
        <v>17332.2</v>
      </c>
    </row>
    <row r="970" spans="1:16" s="24" customFormat="1" x14ac:dyDescent="0.2">
      <c r="A970" s="54">
        <v>36678</v>
      </c>
      <c r="B970" s="84">
        <f t="shared" si="506"/>
        <v>76.73</v>
      </c>
      <c r="C970" s="84">
        <f t="shared" si="507"/>
        <v>92.67</v>
      </c>
      <c r="D970" s="86">
        <v>105.43</v>
      </c>
      <c r="E970" s="87">
        <f t="shared" si="528"/>
        <v>127.12</v>
      </c>
      <c r="F970" s="57">
        <f t="shared" si="509"/>
        <v>75.709999999999994</v>
      </c>
      <c r="G970" s="57">
        <f t="shared" si="510"/>
        <v>92.67</v>
      </c>
      <c r="H970" s="55">
        <v>106.5</v>
      </c>
      <c r="I970" s="57">
        <f t="shared" si="529"/>
        <v>130.71</v>
      </c>
      <c r="J970" s="60">
        <f t="shared" si="530"/>
        <v>176.82</v>
      </c>
      <c r="K970" s="60">
        <f t="shared" si="531"/>
        <v>272.32</v>
      </c>
      <c r="L970" s="60">
        <f t="shared" si="532"/>
        <v>373.08</v>
      </c>
      <c r="M970" s="60">
        <f t="shared" si="533"/>
        <v>443.55</v>
      </c>
      <c r="N970" s="60">
        <f t="shared" si="534"/>
        <v>576.26</v>
      </c>
      <c r="O970" s="60">
        <f t="shared" si="535"/>
        <v>2392.06</v>
      </c>
      <c r="P970" s="95">
        <f t="shared" si="536"/>
        <v>17397.54</v>
      </c>
    </row>
    <row r="971" spans="1:16" s="24" customFormat="1" x14ac:dyDescent="0.2">
      <c r="A971" s="54">
        <v>36708</v>
      </c>
      <c r="B971" s="84">
        <f t="shared" si="506"/>
        <v>76.92</v>
      </c>
      <c r="C971" s="84">
        <f t="shared" si="507"/>
        <v>92.9</v>
      </c>
      <c r="D971" s="86">
        <v>105.69</v>
      </c>
      <c r="E971" s="87">
        <f t="shared" si="528"/>
        <v>127.43</v>
      </c>
      <c r="F971" s="57">
        <f t="shared" si="509"/>
        <v>75.86</v>
      </c>
      <c r="G971" s="57">
        <f t="shared" si="510"/>
        <v>92.85</v>
      </c>
      <c r="H971" s="55">
        <v>106.71</v>
      </c>
      <c r="I971" s="57">
        <f t="shared" si="529"/>
        <v>130.97</v>
      </c>
      <c r="J971" s="60">
        <f t="shared" si="530"/>
        <v>177.17</v>
      </c>
      <c r="K971" s="60">
        <f t="shared" si="531"/>
        <v>272.86</v>
      </c>
      <c r="L971" s="60">
        <f t="shared" si="532"/>
        <v>373.82</v>
      </c>
      <c r="M971" s="60">
        <f t="shared" si="533"/>
        <v>444.43</v>
      </c>
      <c r="N971" s="60">
        <f t="shared" si="534"/>
        <v>577.4</v>
      </c>
      <c r="O971" s="60">
        <f t="shared" si="535"/>
        <v>2396.7800000000002</v>
      </c>
      <c r="P971" s="95">
        <f t="shared" si="536"/>
        <v>17431.849999999999</v>
      </c>
    </row>
    <row r="972" spans="1:16" s="24" customFormat="1" x14ac:dyDescent="0.2">
      <c r="A972" s="54">
        <v>36739</v>
      </c>
      <c r="B972" s="84">
        <f t="shared" si="506"/>
        <v>76.959999999999994</v>
      </c>
      <c r="C972" s="84">
        <f t="shared" si="507"/>
        <v>92.95</v>
      </c>
      <c r="D972" s="86">
        <v>105.74</v>
      </c>
      <c r="E972" s="87">
        <f t="shared" si="528"/>
        <v>127.49</v>
      </c>
      <c r="F972" s="57">
        <f t="shared" si="509"/>
        <v>75.84</v>
      </c>
      <c r="G972" s="57">
        <f t="shared" si="510"/>
        <v>92.82</v>
      </c>
      <c r="H972" s="55">
        <v>106.68</v>
      </c>
      <c r="I972" s="57">
        <f t="shared" si="529"/>
        <v>130.93</v>
      </c>
      <c r="J972" s="60">
        <f t="shared" si="530"/>
        <v>177.12</v>
      </c>
      <c r="K972" s="60">
        <f t="shared" si="531"/>
        <v>272.77999999999997</v>
      </c>
      <c r="L972" s="60">
        <f t="shared" si="532"/>
        <v>373.71</v>
      </c>
      <c r="M972" s="60">
        <f t="shared" si="533"/>
        <v>444.3</v>
      </c>
      <c r="N972" s="60">
        <f t="shared" si="534"/>
        <v>577.23</v>
      </c>
      <c r="O972" s="60">
        <f t="shared" si="535"/>
        <v>2396.11</v>
      </c>
      <c r="P972" s="95">
        <f t="shared" si="536"/>
        <v>17426.95</v>
      </c>
    </row>
    <row r="973" spans="1:16" s="24" customFormat="1" x14ac:dyDescent="0.2">
      <c r="A973" s="54">
        <v>36770</v>
      </c>
      <c r="B973" s="84">
        <f t="shared" si="506"/>
        <v>77.290000000000006</v>
      </c>
      <c r="C973" s="84">
        <f t="shared" si="507"/>
        <v>93.35</v>
      </c>
      <c r="D973" s="86">
        <v>106.2</v>
      </c>
      <c r="E973" s="87">
        <f t="shared" si="528"/>
        <v>128.05000000000001</v>
      </c>
      <c r="F973" s="57">
        <f t="shared" si="509"/>
        <v>76.36</v>
      </c>
      <c r="G973" s="57">
        <f t="shared" si="510"/>
        <v>93.46</v>
      </c>
      <c r="H973" s="55">
        <v>107.41</v>
      </c>
      <c r="I973" s="57">
        <f t="shared" si="529"/>
        <v>131.82</v>
      </c>
      <c r="J973" s="60">
        <f t="shared" si="530"/>
        <v>178.33</v>
      </c>
      <c r="K973" s="60">
        <f t="shared" si="531"/>
        <v>274.64999999999998</v>
      </c>
      <c r="L973" s="60">
        <f t="shared" si="532"/>
        <v>376.27</v>
      </c>
      <c r="M973" s="60">
        <f t="shared" si="533"/>
        <v>447.34</v>
      </c>
      <c r="N973" s="60">
        <f t="shared" si="534"/>
        <v>581.17999999999995</v>
      </c>
      <c r="O973" s="60">
        <f t="shared" si="535"/>
        <v>2412.5</v>
      </c>
      <c r="P973" s="95">
        <f t="shared" si="536"/>
        <v>17546.2</v>
      </c>
    </row>
    <row r="974" spans="1:16" s="24" customFormat="1" x14ac:dyDescent="0.2">
      <c r="A974" s="54">
        <v>36800</v>
      </c>
      <c r="B974" s="84">
        <f t="shared" si="506"/>
        <v>77.180000000000007</v>
      </c>
      <c r="C974" s="84">
        <f t="shared" si="507"/>
        <v>93.21</v>
      </c>
      <c r="D974" s="86">
        <v>106.04</v>
      </c>
      <c r="E974" s="87">
        <f t="shared" si="528"/>
        <v>127.85</v>
      </c>
      <c r="F974" s="57">
        <f t="shared" si="509"/>
        <v>76.17</v>
      </c>
      <c r="G974" s="57">
        <f t="shared" si="510"/>
        <v>93.23</v>
      </c>
      <c r="H974" s="55">
        <v>107.15</v>
      </c>
      <c r="I974" s="57">
        <f t="shared" si="529"/>
        <v>131.51</v>
      </c>
      <c r="J974" s="60">
        <f t="shared" si="530"/>
        <v>177.9</v>
      </c>
      <c r="K974" s="60">
        <f t="shared" si="531"/>
        <v>273.98</v>
      </c>
      <c r="L974" s="60">
        <f t="shared" si="532"/>
        <v>375.36</v>
      </c>
      <c r="M974" s="60">
        <f t="shared" si="533"/>
        <v>446.26</v>
      </c>
      <c r="N974" s="60">
        <f t="shared" si="534"/>
        <v>579.78</v>
      </c>
      <c r="O974" s="60">
        <f t="shared" si="535"/>
        <v>2406.66</v>
      </c>
      <c r="P974" s="95">
        <f t="shared" si="536"/>
        <v>17503.72</v>
      </c>
    </row>
    <row r="975" spans="1:16" s="24" customFormat="1" x14ac:dyDescent="0.2">
      <c r="A975" s="54">
        <v>36831</v>
      </c>
      <c r="B975" s="84">
        <f t="shared" si="506"/>
        <v>77.47</v>
      </c>
      <c r="C975" s="84">
        <f t="shared" si="507"/>
        <v>93.57</v>
      </c>
      <c r="D975" s="86">
        <v>106.45</v>
      </c>
      <c r="E975" s="87">
        <f t="shared" si="528"/>
        <v>128.35</v>
      </c>
      <c r="F975" s="57">
        <f t="shared" si="509"/>
        <v>76.42</v>
      </c>
      <c r="G975" s="57">
        <f t="shared" si="510"/>
        <v>93.54</v>
      </c>
      <c r="H975" s="55">
        <v>107.5</v>
      </c>
      <c r="I975" s="57">
        <f t="shared" si="529"/>
        <v>131.93</v>
      </c>
      <c r="J975" s="60">
        <f t="shared" si="530"/>
        <v>178.48</v>
      </c>
      <c r="K975" s="60">
        <f t="shared" si="531"/>
        <v>274.88</v>
      </c>
      <c r="L975" s="60">
        <f t="shared" si="532"/>
        <v>376.58</v>
      </c>
      <c r="M975" s="60">
        <f t="shared" si="533"/>
        <v>447.72</v>
      </c>
      <c r="N975" s="60">
        <f t="shared" si="534"/>
        <v>581.66999999999996</v>
      </c>
      <c r="O975" s="60">
        <f t="shared" si="535"/>
        <v>2414.5300000000002</v>
      </c>
      <c r="P975" s="95">
        <f t="shared" si="536"/>
        <v>17560.900000000001</v>
      </c>
    </row>
    <row r="976" spans="1:16" s="24" customFormat="1" x14ac:dyDescent="0.2">
      <c r="A976" s="54">
        <v>36861</v>
      </c>
      <c r="B976" s="84">
        <f t="shared" si="506"/>
        <v>77.44</v>
      </c>
      <c r="C976" s="84">
        <f t="shared" si="507"/>
        <v>93.53</v>
      </c>
      <c r="D976" s="86">
        <v>106.4</v>
      </c>
      <c r="E976" s="87">
        <f t="shared" si="528"/>
        <v>128.29</v>
      </c>
      <c r="F976" s="57">
        <f t="shared" si="509"/>
        <v>76.22</v>
      </c>
      <c r="G976" s="57">
        <f t="shared" si="510"/>
        <v>93.29</v>
      </c>
      <c r="H976" s="55">
        <v>107.22</v>
      </c>
      <c r="I976" s="57">
        <f t="shared" si="529"/>
        <v>131.59</v>
      </c>
      <c r="J976" s="60">
        <f t="shared" si="530"/>
        <v>178.02</v>
      </c>
      <c r="K976" s="60">
        <f t="shared" si="531"/>
        <v>274.16000000000003</v>
      </c>
      <c r="L976" s="60">
        <f t="shared" si="532"/>
        <v>375.6</v>
      </c>
      <c r="M976" s="60">
        <f t="shared" si="533"/>
        <v>446.55</v>
      </c>
      <c r="N976" s="60">
        <f t="shared" si="534"/>
        <v>580.16</v>
      </c>
      <c r="O976" s="60">
        <f t="shared" si="535"/>
        <v>2408.2399999999998</v>
      </c>
      <c r="P976" s="95">
        <f t="shared" si="536"/>
        <v>17515.16</v>
      </c>
    </row>
    <row r="977" spans="1:16" s="24" customFormat="1" x14ac:dyDescent="0.2">
      <c r="A977" s="54">
        <v>36892</v>
      </c>
      <c r="B977" s="84">
        <f t="shared" si="506"/>
        <v>77.5</v>
      </c>
      <c r="C977" s="84">
        <f t="shared" si="507"/>
        <v>93.6</v>
      </c>
      <c r="D977" s="86">
        <v>106.48</v>
      </c>
      <c r="E977" s="87">
        <f t="shared" si="528"/>
        <v>128.38</v>
      </c>
      <c r="F977" s="57">
        <f t="shared" si="509"/>
        <v>76.14</v>
      </c>
      <c r="G977" s="57">
        <f t="shared" si="510"/>
        <v>93.2</v>
      </c>
      <c r="H977" s="55">
        <v>107.11</v>
      </c>
      <c r="I977" s="57">
        <f t="shared" si="529"/>
        <v>131.46</v>
      </c>
      <c r="J977" s="60">
        <f t="shared" si="530"/>
        <v>177.83</v>
      </c>
      <c r="K977" s="60">
        <f t="shared" si="531"/>
        <v>273.88</v>
      </c>
      <c r="L977" s="60">
        <f t="shared" si="532"/>
        <v>375.22</v>
      </c>
      <c r="M977" s="60">
        <f t="shared" si="533"/>
        <v>446.09</v>
      </c>
      <c r="N977" s="60">
        <f t="shared" si="534"/>
        <v>579.55999999999995</v>
      </c>
      <c r="O977" s="60">
        <f t="shared" si="535"/>
        <v>2405.77</v>
      </c>
      <c r="P977" s="95">
        <f t="shared" si="536"/>
        <v>17497.189999999999</v>
      </c>
    </row>
    <row r="978" spans="1:16" s="24" customFormat="1" x14ac:dyDescent="0.2">
      <c r="A978" s="54">
        <v>36923</v>
      </c>
      <c r="B978" s="84">
        <f t="shared" si="506"/>
        <v>77.75</v>
      </c>
      <c r="C978" s="84">
        <f t="shared" si="507"/>
        <v>93.9</v>
      </c>
      <c r="D978" s="86">
        <v>106.83</v>
      </c>
      <c r="E978" s="87">
        <f t="shared" si="528"/>
        <v>128.80000000000001</v>
      </c>
      <c r="F978" s="57">
        <f t="shared" si="509"/>
        <v>76.47</v>
      </c>
      <c r="G978" s="57">
        <f t="shared" si="510"/>
        <v>93.6</v>
      </c>
      <c r="H978" s="55">
        <v>107.57</v>
      </c>
      <c r="I978" s="57">
        <f t="shared" si="529"/>
        <v>132.02000000000001</v>
      </c>
      <c r="J978" s="60">
        <f t="shared" si="530"/>
        <v>178.6</v>
      </c>
      <c r="K978" s="60">
        <f t="shared" si="531"/>
        <v>275.06</v>
      </c>
      <c r="L978" s="60">
        <f t="shared" si="532"/>
        <v>376.83</v>
      </c>
      <c r="M978" s="60">
        <f t="shared" si="533"/>
        <v>448.01</v>
      </c>
      <c r="N978" s="60">
        <f t="shared" si="534"/>
        <v>582.04999999999995</v>
      </c>
      <c r="O978" s="60">
        <f t="shared" si="535"/>
        <v>2416.1</v>
      </c>
      <c r="P978" s="95">
        <f t="shared" si="536"/>
        <v>17572.330000000002</v>
      </c>
    </row>
    <row r="979" spans="1:16" s="24" customFormat="1" x14ac:dyDescent="0.2">
      <c r="A979" s="54">
        <v>36951</v>
      </c>
      <c r="B979" s="84">
        <f t="shared" si="506"/>
        <v>77.98</v>
      </c>
      <c r="C979" s="84">
        <f t="shared" si="507"/>
        <v>94.18</v>
      </c>
      <c r="D979" s="86">
        <v>107.14</v>
      </c>
      <c r="E979" s="87">
        <f t="shared" si="528"/>
        <v>129.18</v>
      </c>
      <c r="F979" s="57">
        <f t="shared" si="509"/>
        <v>76.64</v>
      </c>
      <c r="G979" s="57">
        <f t="shared" si="510"/>
        <v>93.81</v>
      </c>
      <c r="H979" s="55">
        <v>107.81</v>
      </c>
      <c r="I979" s="57">
        <f t="shared" si="529"/>
        <v>132.32</v>
      </c>
      <c r="J979" s="60">
        <f t="shared" si="530"/>
        <v>179</v>
      </c>
      <c r="K979" s="60">
        <f t="shared" si="531"/>
        <v>275.67</v>
      </c>
      <c r="L979" s="60">
        <f t="shared" si="532"/>
        <v>377.67</v>
      </c>
      <c r="M979" s="60">
        <f t="shared" si="533"/>
        <v>449.01</v>
      </c>
      <c r="N979" s="60">
        <f t="shared" si="534"/>
        <v>583.35</v>
      </c>
      <c r="O979" s="60">
        <f t="shared" si="535"/>
        <v>2421.4899999999998</v>
      </c>
      <c r="P979" s="95">
        <f t="shared" si="536"/>
        <v>17611.54</v>
      </c>
    </row>
    <row r="980" spans="1:16" s="24" customFormat="1" x14ac:dyDescent="0.2">
      <c r="A980" s="54">
        <v>36982</v>
      </c>
      <c r="B980" s="84">
        <f t="shared" si="506"/>
        <v>78.56</v>
      </c>
      <c r="C980" s="84">
        <f t="shared" si="507"/>
        <v>94.88</v>
      </c>
      <c r="D980" s="86">
        <v>107.94</v>
      </c>
      <c r="E980" s="87">
        <f t="shared" si="528"/>
        <v>130.13999999999999</v>
      </c>
      <c r="F980" s="57">
        <f t="shared" si="509"/>
        <v>77.31</v>
      </c>
      <c r="G980" s="57">
        <f t="shared" si="510"/>
        <v>94.62</v>
      </c>
      <c r="H980" s="55">
        <v>108.75</v>
      </c>
      <c r="I980" s="57">
        <f t="shared" si="529"/>
        <v>133.47</v>
      </c>
      <c r="J980" s="60">
        <f t="shared" si="530"/>
        <v>180.56</v>
      </c>
      <c r="K980" s="60">
        <f t="shared" si="531"/>
        <v>278.07</v>
      </c>
      <c r="L980" s="60">
        <f t="shared" si="532"/>
        <v>380.96</v>
      </c>
      <c r="M980" s="60">
        <f t="shared" si="533"/>
        <v>452.92</v>
      </c>
      <c r="N980" s="60">
        <f t="shared" si="534"/>
        <v>588.44000000000005</v>
      </c>
      <c r="O980" s="60">
        <f t="shared" si="535"/>
        <v>2442.6</v>
      </c>
      <c r="P980" s="95">
        <f t="shared" si="536"/>
        <v>17765.099999999999</v>
      </c>
    </row>
    <row r="981" spans="1:16" s="24" customFormat="1" x14ac:dyDescent="0.2">
      <c r="A981" s="54">
        <v>37012</v>
      </c>
      <c r="B981" s="84">
        <f t="shared" si="506"/>
        <v>78.94</v>
      </c>
      <c r="C981" s="84">
        <f t="shared" si="507"/>
        <v>95.34</v>
      </c>
      <c r="D981" s="86">
        <v>108.46</v>
      </c>
      <c r="E981" s="87">
        <f t="shared" si="528"/>
        <v>130.77000000000001</v>
      </c>
      <c r="F981" s="57">
        <f t="shared" si="509"/>
        <v>77.790000000000006</v>
      </c>
      <c r="G981" s="57">
        <f t="shared" si="510"/>
        <v>95.22</v>
      </c>
      <c r="H981" s="55">
        <v>109.43</v>
      </c>
      <c r="I981" s="57">
        <f t="shared" si="529"/>
        <v>134.30000000000001</v>
      </c>
      <c r="J981" s="60">
        <f t="shared" si="530"/>
        <v>181.69</v>
      </c>
      <c r="K981" s="60">
        <f t="shared" si="531"/>
        <v>279.81</v>
      </c>
      <c r="L981" s="60">
        <f t="shared" si="532"/>
        <v>383.34</v>
      </c>
      <c r="M981" s="60">
        <f t="shared" si="533"/>
        <v>455.75</v>
      </c>
      <c r="N981" s="60">
        <f t="shared" si="534"/>
        <v>592.11</v>
      </c>
      <c r="O981" s="60">
        <f t="shared" si="535"/>
        <v>2457.87</v>
      </c>
      <c r="P981" s="95">
        <f t="shared" si="536"/>
        <v>17876.18</v>
      </c>
    </row>
    <row r="982" spans="1:16" s="24" customFormat="1" x14ac:dyDescent="0.2">
      <c r="A982" s="54">
        <v>37043</v>
      </c>
      <c r="B982" s="84">
        <f t="shared" si="506"/>
        <v>79.19</v>
      </c>
      <c r="C982" s="84">
        <f t="shared" si="507"/>
        <v>95.64</v>
      </c>
      <c r="D982" s="86">
        <v>108.81</v>
      </c>
      <c r="E982" s="87">
        <f t="shared" si="528"/>
        <v>131.19</v>
      </c>
      <c r="F982" s="57">
        <f t="shared" si="509"/>
        <v>77.930000000000007</v>
      </c>
      <c r="G982" s="57">
        <f t="shared" si="510"/>
        <v>95.38</v>
      </c>
      <c r="H982" s="55">
        <v>109.62</v>
      </c>
      <c r="I982" s="57">
        <f t="shared" si="529"/>
        <v>134.54</v>
      </c>
      <c r="J982" s="60">
        <f t="shared" si="530"/>
        <v>182</v>
      </c>
      <c r="K982" s="60">
        <f t="shared" si="531"/>
        <v>280.3</v>
      </c>
      <c r="L982" s="60">
        <f t="shared" si="532"/>
        <v>384.01</v>
      </c>
      <c r="M982" s="60">
        <f t="shared" si="533"/>
        <v>456.55</v>
      </c>
      <c r="N982" s="60">
        <f t="shared" si="534"/>
        <v>593.14</v>
      </c>
      <c r="O982" s="60">
        <f t="shared" si="535"/>
        <v>2462.14</v>
      </c>
      <c r="P982" s="95">
        <f t="shared" si="536"/>
        <v>17907.22</v>
      </c>
    </row>
    <row r="983" spans="1:16" x14ac:dyDescent="0.2">
      <c r="A983" s="54">
        <v>37073</v>
      </c>
      <c r="B983" s="84">
        <f t="shared" si="506"/>
        <v>79.27</v>
      </c>
      <c r="C983" s="84">
        <f t="shared" si="507"/>
        <v>95.74</v>
      </c>
      <c r="D983" s="86">
        <v>108.92</v>
      </c>
      <c r="E983" s="87">
        <f t="shared" si="528"/>
        <v>131.32</v>
      </c>
      <c r="F983" s="57">
        <f t="shared" si="509"/>
        <v>77.87</v>
      </c>
      <c r="G983" s="57">
        <f t="shared" si="510"/>
        <v>95.31</v>
      </c>
      <c r="H983" s="55">
        <v>109.54</v>
      </c>
      <c r="I983" s="57">
        <f t="shared" si="529"/>
        <v>134.44</v>
      </c>
      <c r="J983" s="60">
        <f t="shared" si="530"/>
        <v>181.87</v>
      </c>
      <c r="K983" s="60">
        <f t="shared" si="531"/>
        <v>280.08999999999997</v>
      </c>
      <c r="L983" s="60">
        <f t="shared" si="532"/>
        <v>383.73</v>
      </c>
      <c r="M983" s="60">
        <f t="shared" si="533"/>
        <v>456.21</v>
      </c>
      <c r="N983" s="60">
        <f t="shared" si="534"/>
        <v>592.71</v>
      </c>
      <c r="O983" s="60">
        <f t="shared" si="535"/>
        <v>2460.35</v>
      </c>
      <c r="P983" s="95">
        <f t="shared" si="536"/>
        <v>17894.150000000001</v>
      </c>
    </row>
    <row r="984" spans="1:16" x14ac:dyDescent="0.2">
      <c r="A984" s="54">
        <v>37104</v>
      </c>
      <c r="B984" s="84">
        <f t="shared" si="506"/>
        <v>79.319999999999993</v>
      </c>
      <c r="C984" s="84">
        <f t="shared" si="507"/>
        <v>95.8</v>
      </c>
      <c r="D984" s="86">
        <v>108.99</v>
      </c>
      <c r="E984" s="87">
        <f t="shared" si="528"/>
        <v>131.41</v>
      </c>
      <c r="F984" s="57">
        <f t="shared" si="509"/>
        <v>77.86</v>
      </c>
      <c r="G984" s="57">
        <f t="shared" si="510"/>
        <v>95.3</v>
      </c>
      <c r="H984" s="55">
        <v>109.53</v>
      </c>
      <c r="I984" s="57">
        <f t="shared" si="529"/>
        <v>134.43</v>
      </c>
      <c r="J984" s="60">
        <f t="shared" si="530"/>
        <v>181.85</v>
      </c>
      <c r="K984" s="60">
        <f t="shared" si="531"/>
        <v>280.07</v>
      </c>
      <c r="L984" s="60">
        <f t="shared" si="532"/>
        <v>383.69</v>
      </c>
      <c r="M984" s="60">
        <f t="shared" si="533"/>
        <v>456.17</v>
      </c>
      <c r="N984" s="60">
        <f t="shared" si="534"/>
        <v>592.66</v>
      </c>
      <c r="O984" s="60">
        <f t="shared" si="535"/>
        <v>2460.12</v>
      </c>
      <c r="P984" s="95">
        <f t="shared" si="536"/>
        <v>17892.509999999998</v>
      </c>
    </row>
    <row r="985" spans="1:16" x14ac:dyDescent="0.2">
      <c r="A985" s="54">
        <v>37135</v>
      </c>
      <c r="B985" s="84">
        <f t="shared" si="506"/>
        <v>79.45</v>
      </c>
      <c r="C985" s="84">
        <f t="shared" si="507"/>
        <v>95.95</v>
      </c>
      <c r="D985" s="86">
        <v>109.16</v>
      </c>
      <c r="E985" s="87">
        <f t="shared" si="528"/>
        <v>131.61000000000001</v>
      </c>
      <c r="F985" s="57">
        <f t="shared" si="509"/>
        <v>78.09</v>
      </c>
      <c r="G985" s="57">
        <f t="shared" si="510"/>
        <v>95.57</v>
      </c>
      <c r="H985" s="55">
        <v>109.84</v>
      </c>
      <c r="I985" s="57">
        <f t="shared" si="529"/>
        <v>134.81</v>
      </c>
      <c r="J985" s="60">
        <f t="shared" si="530"/>
        <v>182.37</v>
      </c>
      <c r="K985" s="60">
        <f t="shared" si="531"/>
        <v>280.86</v>
      </c>
      <c r="L985" s="60">
        <f t="shared" si="532"/>
        <v>384.78</v>
      </c>
      <c r="M985" s="60">
        <f t="shared" si="533"/>
        <v>457.46</v>
      </c>
      <c r="N985" s="60">
        <f t="shared" si="534"/>
        <v>594.33000000000004</v>
      </c>
      <c r="O985" s="60">
        <f t="shared" si="535"/>
        <v>2467.08</v>
      </c>
      <c r="P985" s="95">
        <f t="shared" si="536"/>
        <v>17943.150000000001</v>
      </c>
    </row>
    <row r="986" spans="1:16" x14ac:dyDescent="0.2">
      <c r="A986" s="54">
        <v>37165</v>
      </c>
      <c r="B986" s="84">
        <f t="shared" si="506"/>
        <v>79.489999999999995</v>
      </c>
      <c r="C986" s="84">
        <f t="shared" si="507"/>
        <v>96</v>
      </c>
      <c r="D986" s="86">
        <v>109.22</v>
      </c>
      <c r="E986" s="87">
        <f t="shared" si="528"/>
        <v>131.69</v>
      </c>
      <c r="F986" s="57">
        <f t="shared" si="509"/>
        <v>77.959999999999994</v>
      </c>
      <c r="G986" s="57">
        <f t="shared" si="510"/>
        <v>95.42</v>
      </c>
      <c r="H986" s="55">
        <v>109.67</v>
      </c>
      <c r="I986" s="57">
        <f t="shared" si="529"/>
        <v>134.6</v>
      </c>
      <c r="J986" s="60">
        <f t="shared" si="530"/>
        <v>182.09</v>
      </c>
      <c r="K986" s="60">
        <f t="shared" si="531"/>
        <v>280.43</v>
      </c>
      <c r="L986" s="60">
        <f t="shared" si="532"/>
        <v>384.18</v>
      </c>
      <c r="M986" s="60">
        <f t="shared" si="533"/>
        <v>456.75</v>
      </c>
      <c r="N986" s="60">
        <f t="shared" si="534"/>
        <v>593.41</v>
      </c>
      <c r="O986" s="60">
        <f t="shared" si="535"/>
        <v>2463.2600000000002</v>
      </c>
      <c r="P986" s="95">
        <f t="shared" si="536"/>
        <v>17915.38</v>
      </c>
    </row>
    <row r="987" spans="1:16" x14ac:dyDescent="0.2">
      <c r="A987" s="54">
        <v>37196</v>
      </c>
      <c r="B987" s="84">
        <f t="shared" si="506"/>
        <v>79.64</v>
      </c>
      <c r="C987" s="84">
        <f t="shared" si="507"/>
        <v>96.19</v>
      </c>
      <c r="D987" s="86">
        <v>109.43</v>
      </c>
      <c r="E987" s="87">
        <f t="shared" si="528"/>
        <v>131.94</v>
      </c>
      <c r="F987" s="57">
        <f t="shared" si="509"/>
        <v>78.05</v>
      </c>
      <c r="G987" s="57">
        <f t="shared" si="510"/>
        <v>95.53</v>
      </c>
      <c r="H987" s="55">
        <v>109.79</v>
      </c>
      <c r="I987" s="57">
        <f t="shared" si="529"/>
        <v>134.75</v>
      </c>
      <c r="J987" s="60">
        <f t="shared" si="530"/>
        <v>182.28</v>
      </c>
      <c r="K987" s="60">
        <f t="shared" si="531"/>
        <v>280.73</v>
      </c>
      <c r="L987" s="60">
        <f t="shared" si="532"/>
        <v>384.61</v>
      </c>
      <c r="M987" s="60">
        <f t="shared" si="533"/>
        <v>457.25</v>
      </c>
      <c r="N987" s="60">
        <f t="shared" si="534"/>
        <v>594.05999999999995</v>
      </c>
      <c r="O987" s="60">
        <f t="shared" si="535"/>
        <v>2465.96</v>
      </c>
      <c r="P987" s="95">
        <f t="shared" si="536"/>
        <v>17934.990000000002</v>
      </c>
    </row>
    <row r="988" spans="1:16" x14ac:dyDescent="0.2">
      <c r="A988" s="54">
        <v>37226</v>
      </c>
      <c r="B988" s="84">
        <f t="shared" si="506"/>
        <v>79.5</v>
      </c>
      <c r="C988" s="84">
        <f t="shared" si="507"/>
        <v>96.01</v>
      </c>
      <c r="D988" s="86">
        <v>109.23</v>
      </c>
      <c r="E988" s="87">
        <f t="shared" si="528"/>
        <v>131.69999999999999</v>
      </c>
      <c r="F988" s="57">
        <f t="shared" si="509"/>
        <v>77.89</v>
      </c>
      <c r="G988" s="57">
        <f t="shared" si="510"/>
        <v>95.33</v>
      </c>
      <c r="H988" s="55">
        <v>109.56</v>
      </c>
      <c r="I988" s="57">
        <f t="shared" si="529"/>
        <v>134.46</v>
      </c>
      <c r="J988" s="60">
        <f t="shared" si="530"/>
        <v>181.9</v>
      </c>
      <c r="K988" s="60">
        <f t="shared" si="531"/>
        <v>280.14</v>
      </c>
      <c r="L988" s="60">
        <f t="shared" si="532"/>
        <v>383.8</v>
      </c>
      <c r="M988" s="60">
        <f t="shared" si="533"/>
        <v>456.3</v>
      </c>
      <c r="N988" s="60">
        <f t="shared" si="534"/>
        <v>592.82000000000005</v>
      </c>
      <c r="O988" s="60">
        <f t="shared" si="535"/>
        <v>2460.79</v>
      </c>
      <c r="P988" s="95">
        <f t="shared" si="536"/>
        <v>17897.41</v>
      </c>
    </row>
    <row r="989" spans="1:16" x14ac:dyDescent="0.2">
      <c r="A989" s="54">
        <v>37257</v>
      </c>
      <c r="B989" s="84">
        <f t="shared" si="506"/>
        <v>80.010000000000005</v>
      </c>
      <c r="C989" s="84">
        <f t="shared" si="507"/>
        <v>96.63</v>
      </c>
      <c r="D989" s="86">
        <v>109.93</v>
      </c>
      <c r="E989" s="87">
        <f t="shared" si="528"/>
        <v>132.54</v>
      </c>
      <c r="F989" s="57">
        <f t="shared" si="509"/>
        <v>78.36</v>
      </c>
      <c r="G989" s="57">
        <f t="shared" si="510"/>
        <v>95.9</v>
      </c>
      <c r="H989" s="55">
        <v>110.22</v>
      </c>
      <c r="I989" s="57">
        <f t="shared" si="529"/>
        <v>135.27000000000001</v>
      </c>
      <c r="J989" s="60">
        <f t="shared" ref="J989:J1000" si="537">H989*1.6603</f>
        <v>183</v>
      </c>
      <c r="K989" s="60">
        <f t="shared" ref="K989:K1000" si="538">H989*2.557</f>
        <v>281.83</v>
      </c>
      <c r="L989" s="60">
        <f t="shared" ref="L989:L1000" si="539">H989*3.5031</f>
        <v>386.11</v>
      </c>
      <c r="M989" s="60">
        <f t="shared" ref="M989:M1000" si="540">H989*4.1648</f>
        <v>459.04</v>
      </c>
      <c r="N989" s="60">
        <f t="shared" ref="N989:N1000" si="541">H989*5.4109</f>
        <v>596.39</v>
      </c>
      <c r="O989" s="60">
        <f t="shared" ref="O989:O1000" si="542">H989*22.4607</f>
        <v>2475.62</v>
      </c>
      <c r="P989" s="95">
        <f t="shared" ref="P989:P1000" si="543">H989*163.3572</f>
        <v>18005.23</v>
      </c>
    </row>
    <row r="990" spans="1:16" x14ac:dyDescent="0.2">
      <c r="A990" s="54">
        <v>37288</v>
      </c>
      <c r="B990" s="84">
        <f t="shared" si="506"/>
        <v>80.12</v>
      </c>
      <c r="C990" s="84">
        <f t="shared" si="507"/>
        <v>96.77</v>
      </c>
      <c r="D990" s="86">
        <v>110.09</v>
      </c>
      <c r="E990" s="87">
        <f t="shared" si="528"/>
        <v>132.74</v>
      </c>
      <c r="F990" s="57">
        <f t="shared" si="509"/>
        <v>78.48</v>
      </c>
      <c r="G990" s="57">
        <f t="shared" si="510"/>
        <v>96.06</v>
      </c>
      <c r="H990" s="55">
        <v>110.4</v>
      </c>
      <c r="I990" s="57">
        <f t="shared" si="529"/>
        <v>135.49</v>
      </c>
      <c r="J990" s="60">
        <f t="shared" si="537"/>
        <v>183.3</v>
      </c>
      <c r="K990" s="60">
        <f t="shared" si="538"/>
        <v>282.29000000000002</v>
      </c>
      <c r="L990" s="60">
        <f t="shared" si="539"/>
        <v>386.74</v>
      </c>
      <c r="M990" s="60">
        <f t="shared" si="540"/>
        <v>459.79</v>
      </c>
      <c r="N990" s="60">
        <f t="shared" si="541"/>
        <v>597.36</v>
      </c>
      <c r="O990" s="60">
        <f t="shared" si="542"/>
        <v>2479.66</v>
      </c>
      <c r="P990" s="95">
        <f t="shared" si="543"/>
        <v>18034.63</v>
      </c>
    </row>
    <row r="991" spans="1:16" x14ac:dyDescent="0.2">
      <c r="A991" s="54">
        <v>37316</v>
      </c>
      <c r="B991" s="84">
        <f t="shared" si="506"/>
        <v>80.3</v>
      </c>
      <c r="C991" s="84">
        <f t="shared" si="507"/>
        <v>96.98</v>
      </c>
      <c r="D991" s="86">
        <v>110.33</v>
      </c>
      <c r="E991" s="87">
        <f t="shared" si="528"/>
        <v>133.02000000000001</v>
      </c>
      <c r="F991" s="57">
        <f t="shared" si="509"/>
        <v>78.69</v>
      </c>
      <c r="G991" s="57">
        <f t="shared" si="510"/>
        <v>96.31</v>
      </c>
      <c r="H991" s="55">
        <v>110.69</v>
      </c>
      <c r="I991" s="57">
        <f t="shared" si="529"/>
        <v>135.85</v>
      </c>
      <c r="J991" s="60">
        <f t="shared" si="537"/>
        <v>183.78</v>
      </c>
      <c r="K991" s="60">
        <f t="shared" si="538"/>
        <v>283.02999999999997</v>
      </c>
      <c r="L991" s="60">
        <f t="shared" si="539"/>
        <v>387.76</v>
      </c>
      <c r="M991" s="60">
        <f t="shared" si="540"/>
        <v>461</v>
      </c>
      <c r="N991" s="60">
        <f t="shared" si="541"/>
        <v>598.92999999999995</v>
      </c>
      <c r="O991" s="60">
        <f t="shared" si="542"/>
        <v>2486.17</v>
      </c>
      <c r="P991" s="95">
        <f t="shared" si="543"/>
        <v>18082.009999999998</v>
      </c>
    </row>
    <row r="992" spans="1:16" x14ac:dyDescent="0.2">
      <c r="A992" s="54">
        <v>37347</v>
      </c>
      <c r="B992" s="84">
        <f t="shared" si="506"/>
        <v>80.14</v>
      </c>
      <c r="C992" s="84">
        <f t="shared" si="507"/>
        <v>96.79</v>
      </c>
      <c r="D992" s="86">
        <v>110.11</v>
      </c>
      <c r="E992" s="87">
        <f t="shared" si="528"/>
        <v>132.76</v>
      </c>
      <c r="F992" s="57">
        <f t="shared" si="509"/>
        <v>78.709999999999994</v>
      </c>
      <c r="G992" s="57">
        <f t="shared" si="510"/>
        <v>96.34</v>
      </c>
      <c r="H992" s="55">
        <v>110.72</v>
      </c>
      <c r="I992" s="57">
        <f t="shared" si="529"/>
        <v>135.88999999999999</v>
      </c>
      <c r="J992" s="60">
        <f t="shared" si="537"/>
        <v>183.83</v>
      </c>
      <c r="K992" s="60">
        <f t="shared" si="538"/>
        <v>283.11</v>
      </c>
      <c r="L992" s="60">
        <f t="shared" si="539"/>
        <v>387.86</v>
      </c>
      <c r="M992" s="60">
        <f t="shared" si="540"/>
        <v>461.13</v>
      </c>
      <c r="N992" s="60">
        <f t="shared" si="541"/>
        <v>599.09</v>
      </c>
      <c r="O992" s="60">
        <f t="shared" si="542"/>
        <v>2486.85</v>
      </c>
      <c r="P992" s="95">
        <f t="shared" si="543"/>
        <v>18086.91</v>
      </c>
    </row>
    <row r="993" spans="1:16" x14ac:dyDescent="0.2">
      <c r="A993" s="54">
        <v>37377</v>
      </c>
      <c r="B993" s="84">
        <f t="shared" si="506"/>
        <v>80.31</v>
      </c>
      <c r="C993" s="84">
        <f t="shared" si="507"/>
        <v>97</v>
      </c>
      <c r="D993" s="86">
        <v>110.35</v>
      </c>
      <c r="E993" s="87">
        <f t="shared" si="528"/>
        <v>133.05000000000001</v>
      </c>
      <c r="F993" s="57">
        <f t="shared" si="509"/>
        <v>78.83</v>
      </c>
      <c r="G993" s="57">
        <f t="shared" si="510"/>
        <v>96.49</v>
      </c>
      <c r="H993" s="55">
        <v>110.89</v>
      </c>
      <c r="I993" s="57">
        <f t="shared" si="529"/>
        <v>136.1</v>
      </c>
      <c r="J993" s="60">
        <f t="shared" si="537"/>
        <v>184.11</v>
      </c>
      <c r="K993" s="60">
        <f t="shared" si="538"/>
        <v>283.55</v>
      </c>
      <c r="L993" s="60">
        <f t="shared" si="539"/>
        <v>388.46</v>
      </c>
      <c r="M993" s="60">
        <f t="shared" si="540"/>
        <v>461.83</v>
      </c>
      <c r="N993" s="60">
        <f t="shared" si="541"/>
        <v>600.01</v>
      </c>
      <c r="O993" s="60">
        <f t="shared" si="542"/>
        <v>2490.67</v>
      </c>
      <c r="P993" s="95">
        <f t="shared" si="543"/>
        <v>18114.68</v>
      </c>
    </row>
    <row r="994" spans="1:16" x14ac:dyDescent="0.2">
      <c r="A994" s="54">
        <v>37408</v>
      </c>
      <c r="B994" s="84">
        <f t="shared" si="506"/>
        <v>80.12</v>
      </c>
      <c r="C994" s="84">
        <f t="shared" si="507"/>
        <v>96.77</v>
      </c>
      <c r="D994" s="86">
        <v>110.09</v>
      </c>
      <c r="E994" s="87">
        <f t="shared" si="528"/>
        <v>132.74</v>
      </c>
      <c r="F994" s="57">
        <f t="shared" si="509"/>
        <v>78.61</v>
      </c>
      <c r="G994" s="57">
        <f t="shared" si="510"/>
        <v>96.22</v>
      </c>
      <c r="H994" s="55">
        <v>110.58</v>
      </c>
      <c r="I994" s="57">
        <f t="shared" si="529"/>
        <v>135.71</v>
      </c>
      <c r="J994" s="60">
        <f t="shared" si="537"/>
        <v>183.6</v>
      </c>
      <c r="K994" s="60">
        <f t="shared" si="538"/>
        <v>282.75</v>
      </c>
      <c r="L994" s="60">
        <f t="shared" si="539"/>
        <v>387.37</v>
      </c>
      <c r="M994" s="60">
        <f t="shared" si="540"/>
        <v>460.54</v>
      </c>
      <c r="N994" s="60">
        <f t="shared" si="541"/>
        <v>598.34</v>
      </c>
      <c r="O994" s="60">
        <f t="shared" si="542"/>
        <v>2483.6999999999998</v>
      </c>
      <c r="P994" s="95">
        <f t="shared" si="543"/>
        <v>18064.04</v>
      </c>
    </row>
    <row r="995" spans="1:16" x14ac:dyDescent="0.2">
      <c r="A995" s="54">
        <v>37438</v>
      </c>
      <c r="B995" s="84">
        <f t="shared" si="506"/>
        <v>80.38</v>
      </c>
      <c r="C995" s="84">
        <f t="shared" si="507"/>
        <v>97.08</v>
      </c>
      <c r="D995" s="86">
        <v>110.44</v>
      </c>
      <c r="E995" s="87">
        <f t="shared" si="528"/>
        <v>133.16</v>
      </c>
      <c r="F995" s="57">
        <f t="shared" si="509"/>
        <v>78.87</v>
      </c>
      <c r="G995" s="57">
        <f t="shared" si="510"/>
        <v>96.53</v>
      </c>
      <c r="H995" s="55">
        <v>110.94</v>
      </c>
      <c r="I995" s="57">
        <f t="shared" si="529"/>
        <v>136.16</v>
      </c>
      <c r="J995" s="60">
        <f t="shared" si="537"/>
        <v>184.19</v>
      </c>
      <c r="K995" s="60">
        <f t="shared" si="538"/>
        <v>283.67</v>
      </c>
      <c r="L995" s="60">
        <f t="shared" si="539"/>
        <v>388.63</v>
      </c>
      <c r="M995" s="60">
        <f t="shared" si="540"/>
        <v>462.04</v>
      </c>
      <c r="N995" s="60">
        <f t="shared" si="541"/>
        <v>600.29</v>
      </c>
      <c r="O995" s="60">
        <f t="shared" si="542"/>
        <v>2491.79</v>
      </c>
      <c r="P995" s="95">
        <f t="shared" si="543"/>
        <v>18122.849999999999</v>
      </c>
    </row>
    <row r="996" spans="1:16" x14ac:dyDescent="0.2">
      <c r="A996" s="54">
        <v>37469</v>
      </c>
      <c r="B996" s="84">
        <f t="shared" si="506"/>
        <v>80.34</v>
      </c>
      <c r="C996" s="84">
        <f t="shared" si="507"/>
        <v>97.03</v>
      </c>
      <c r="D996" s="86">
        <v>110.39</v>
      </c>
      <c r="E996" s="87">
        <f t="shared" si="528"/>
        <v>133.1</v>
      </c>
      <c r="F996" s="57">
        <f t="shared" si="509"/>
        <v>78.849999999999994</v>
      </c>
      <c r="G996" s="57">
        <f t="shared" si="510"/>
        <v>96.5</v>
      </c>
      <c r="H996" s="55">
        <v>110.91</v>
      </c>
      <c r="I996" s="57">
        <f t="shared" si="529"/>
        <v>136.12</v>
      </c>
      <c r="J996" s="60">
        <f t="shared" si="537"/>
        <v>184.14</v>
      </c>
      <c r="K996" s="60">
        <f t="shared" si="538"/>
        <v>283.60000000000002</v>
      </c>
      <c r="L996" s="60">
        <f t="shared" si="539"/>
        <v>388.53</v>
      </c>
      <c r="M996" s="60">
        <f t="shared" si="540"/>
        <v>461.92</v>
      </c>
      <c r="N996" s="60">
        <f t="shared" si="541"/>
        <v>600.12</v>
      </c>
      <c r="O996" s="60">
        <f t="shared" si="542"/>
        <v>2491.12</v>
      </c>
      <c r="P996" s="95">
        <f t="shared" si="543"/>
        <v>18117.95</v>
      </c>
    </row>
    <row r="997" spans="1:16" x14ac:dyDescent="0.2">
      <c r="A997" s="54">
        <v>37500</v>
      </c>
      <c r="B997" s="84">
        <f t="shared" si="506"/>
        <v>80.510000000000005</v>
      </c>
      <c r="C997" s="84">
        <f t="shared" si="507"/>
        <v>97.23</v>
      </c>
      <c r="D997" s="86">
        <v>110.62</v>
      </c>
      <c r="E997" s="87">
        <f t="shared" si="528"/>
        <v>133.37</v>
      </c>
      <c r="F997" s="57">
        <f t="shared" si="509"/>
        <v>79.069999999999993</v>
      </c>
      <c r="G997" s="57">
        <f t="shared" si="510"/>
        <v>96.77</v>
      </c>
      <c r="H997" s="55">
        <v>111.22</v>
      </c>
      <c r="I997" s="57">
        <f t="shared" si="529"/>
        <v>136.5</v>
      </c>
      <c r="J997" s="60">
        <f t="shared" si="537"/>
        <v>184.66</v>
      </c>
      <c r="K997" s="60">
        <f t="shared" si="538"/>
        <v>284.39</v>
      </c>
      <c r="L997" s="60">
        <f t="shared" si="539"/>
        <v>389.61</v>
      </c>
      <c r="M997" s="60">
        <f t="shared" si="540"/>
        <v>463.21</v>
      </c>
      <c r="N997" s="60">
        <f t="shared" si="541"/>
        <v>601.79999999999995</v>
      </c>
      <c r="O997" s="60">
        <f t="shared" si="542"/>
        <v>2498.08</v>
      </c>
      <c r="P997" s="95">
        <f t="shared" si="543"/>
        <v>18168.59</v>
      </c>
    </row>
    <row r="998" spans="1:16" x14ac:dyDescent="0.2">
      <c r="A998" s="54">
        <v>37530</v>
      </c>
      <c r="B998" s="84">
        <f t="shared" si="506"/>
        <v>80.37</v>
      </c>
      <c r="C998" s="84">
        <f t="shared" si="507"/>
        <v>97.07</v>
      </c>
      <c r="D998" s="86">
        <v>110.43</v>
      </c>
      <c r="E998" s="87">
        <f t="shared" si="528"/>
        <v>133.15</v>
      </c>
      <c r="F998" s="57">
        <f t="shared" si="509"/>
        <v>78.97</v>
      </c>
      <c r="G998" s="57">
        <f t="shared" si="510"/>
        <v>96.66</v>
      </c>
      <c r="H998" s="55">
        <v>111.09</v>
      </c>
      <c r="I998" s="57">
        <f t="shared" si="529"/>
        <v>136.34</v>
      </c>
      <c r="J998" s="60">
        <f t="shared" si="537"/>
        <v>184.44</v>
      </c>
      <c r="K998" s="60">
        <f t="shared" si="538"/>
        <v>284.06</v>
      </c>
      <c r="L998" s="60">
        <f t="shared" si="539"/>
        <v>389.16</v>
      </c>
      <c r="M998" s="60">
        <f t="shared" si="540"/>
        <v>462.67</v>
      </c>
      <c r="N998" s="60">
        <f t="shared" si="541"/>
        <v>601.1</v>
      </c>
      <c r="O998" s="60">
        <f t="shared" si="542"/>
        <v>2495.16</v>
      </c>
      <c r="P998" s="95">
        <f t="shared" si="543"/>
        <v>18147.349999999999</v>
      </c>
    </row>
    <row r="999" spans="1:16" x14ac:dyDescent="0.2">
      <c r="A999" s="54">
        <v>37561</v>
      </c>
      <c r="B999" s="84">
        <f t="shared" si="506"/>
        <v>80.39</v>
      </c>
      <c r="C999" s="84">
        <f t="shared" si="507"/>
        <v>97.09</v>
      </c>
      <c r="D999" s="86">
        <v>110.46</v>
      </c>
      <c r="E999" s="87">
        <f t="shared" si="528"/>
        <v>133.18</v>
      </c>
      <c r="F999" s="57">
        <f t="shared" si="509"/>
        <v>78.91</v>
      </c>
      <c r="G999" s="57">
        <f t="shared" si="510"/>
        <v>96.58</v>
      </c>
      <c r="H999" s="55">
        <v>111</v>
      </c>
      <c r="I999" s="57">
        <f t="shared" si="529"/>
        <v>136.22999999999999</v>
      </c>
      <c r="J999" s="60">
        <f t="shared" si="537"/>
        <v>184.29</v>
      </c>
      <c r="K999" s="60">
        <f t="shared" si="538"/>
        <v>283.83</v>
      </c>
      <c r="L999" s="60">
        <f t="shared" si="539"/>
        <v>388.84</v>
      </c>
      <c r="M999" s="60">
        <f t="shared" si="540"/>
        <v>462.29</v>
      </c>
      <c r="N999" s="60">
        <f t="shared" si="541"/>
        <v>600.61</v>
      </c>
      <c r="O999" s="60">
        <f t="shared" si="542"/>
        <v>2493.14</v>
      </c>
      <c r="P999" s="95">
        <f t="shared" si="543"/>
        <v>18132.650000000001</v>
      </c>
    </row>
    <row r="1000" spans="1:16" x14ac:dyDescent="0.2">
      <c r="A1000" s="54">
        <v>37591</v>
      </c>
      <c r="B1000" s="84">
        <f t="shared" si="506"/>
        <v>80.459999999999994</v>
      </c>
      <c r="C1000" s="84">
        <f t="shared" si="507"/>
        <v>97.17</v>
      </c>
      <c r="D1000" s="86">
        <v>110.55</v>
      </c>
      <c r="E1000" s="87">
        <f t="shared" si="528"/>
        <v>133.29</v>
      </c>
      <c r="F1000" s="57">
        <f t="shared" si="509"/>
        <v>78.95</v>
      </c>
      <c r="G1000" s="57">
        <f t="shared" si="510"/>
        <v>96.63</v>
      </c>
      <c r="H1000" s="55">
        <v>111.06</v>
      </c>
      <c r="I1000" s="57">
        <f t="shared" si="529"/>
        <v>136.30000000000001</v>
      </c>
      <c r="J1000" s="60">
        <f t="shared" si="537"/>
        <v>184.39</v>
      </c>
      <c r="K1000" s="60">
        <f t="shared" si="538"/>
        <v>283.98</v>
      </c>
      <c r="L1000" s="60">
        <f t="shared" si="539"/>
        <v>389.05</v>
      </c>
      <c r="M1000" s="60">
        <f t="shared" si="540"/>
        <v>462.54</v>
      </c>
      <c r="N1000" s="60">
        <f t="shared" si="541"/>
        <v>600.92999999999995</v>
      </c>
      <c r="O1000" s="60">
        <f t="shared" si="542"/>
        <v>2494.4899999999998</v>
      </c>
      <c r="P1000" s="95">
        <f t="shared" si="543"/>
        <v>18142.45</v>
      </c>
    </row>
    <row r="1001" spans="1:16" x14ac:dyDescent="0.2">
      <c r="A1001" s="54">
        <v>37622</v>
      </c>
      <c r="B1001" s="84">
        <f t="shared" si="506"/>
        <v>80.739999999999995</v>
      </c>
      <c r="C1001" s="84">
        <f t="shared" si="507"/>
        <v>97.52</v>
      </c>
      <c r="D1001" s="86">
        <v>110.94</v>
      </c>
      <c r="E1001" s="87">
        <f t="shared" si="528"/>
        <v>133.76</v>
      </c>
      <c r="F1001" s="57">
        <f t="shared" si="509"/>
        <v>79.3</v>
      </c>
      <c r="G1001" s="57">
        <f t="shared" si="510"/>
        <v>97.06</v>
      </c>
      <c r="H1001" s="55">
        <v>111.55</v>
      </c>
      <c r="I1001" s="57">
        <f t="shared" si="529"/>
        <v>136.91</v>
      </c>
      <c r="J1001" s="60">
        <f t="shared" ref="J1001:J1024" si="544">H1001*1.6603</f>
        <v>185.21</v>
      </c>
      <c r="K1001" s="60">
        <f t="shared" ref="K1001:K1024" si="545">H1001*2.557</f>
        <v>285.23</v>
      </c>
      <c r="L1001" s="60">
        <f t="shared" ref="L1001:L1024" si="546">H1001*3.5031</f>
        <v>390.77</v>
      </c>
      <c r="M1001" s="60">
        <f t="shared" ref="M1001:M1024" si="547">H1001*4.1648</f>
        <v>464.58</v>
      </c>
      <c r="N1001" s="60">
        <f t="shared" ref="N1001:N1024" si="548">H1001*5.4109</f>
        <v>603.59</v>
      </c>
      <c r="O1001" s="60">
        <f t="shared" ref="O1001:O1024" si="549">H1001*22.4607</f>
        <v>2505.4899999999998</v>
      </c>
      <c r="P1001" s="95">
        <f t="shared" ref="P1001:P1024" si="550">H1001*163.3572</f>
        <v>18222.5</v>
      </c>
    </row>
    <row r="1002" spans="1:16" x14ac:dyDescent="0.2">
      <c r="A1002" s="54">
        <v>37653</v>
      </c>
      <c r="B1002" s="84">
        <f t="shared" si="506"/>
        <v>81.19</v>
      </c>
      <c r="C1002" s="84">
        <f t="shared" si="507"/>
        <v>98.06</v>
      </c>
      <c r="D1002" s="86">
        <v>111.56</v>
      </c>
      <c r="E1002" s="87">
        <f t="shared" si="528"/>
        <v>134.51</v>
      </c>
      <c r="F1002" s="57">
        <f t="shared" si="509"/>
        <v>79.849999999999994</v>
      </c>
      <c r="G1002" s="57">
        <f t="shared" si="510"/>
        <v>97.73</v>
      </c>
      <c r="H1002" s="55">
        <v>112.32</v>
      </c>
      <c r="I1002" s="57">
        <f t="shared" si="529"/>
        <v>137.85</v>
      </c>
      <c r="J1002" s="60">
        <f t="shared" si="544"/>
        <v>186.48</v>
      </c>
      <c r="K1002" s="60">
        <f t="shared" si="545"/>
        <v>287.2</v>
      </c>
      <c r="L1002" s="60">
        <f t="shared" si="546"/>
        <v>393.47</v>
      </c>
      <c r="M1002" s="60">
        <f t="shared" si="547"/>
        <v>467.79</v>
      </c>
      <c r="N1002" s="60">
        <f t="shared" si="548"/>
        <v>607.75</v>
      </c>
      <c r="O1002" s="60">
        <f t="shared" si="549"/>
        <v>2522.79</v>
      </c>
      <c r="P1002" s="95">
        <f t="shared" si="550"/>
        <v>18348.28</v>
      </c>
    </row>
    <row r="1003" spans="1:16" x14ac:dyDescent="0.2">
      <c r="A1003" s="54">
        <v>37681</v>
      </c>
      <c r="B1003" s="84">
        <f t="shared" si="506"/>
        <v>81.38</v>
      </c>
      <c r="C1003" s="84">
        <f t="shared" si="507"/>
        <v>98.29</v>
      </c>
      <c r="D1003" s="86">
        <v>111.82</v>
      </c>
      <c r="E1003" s="87">
        <f t="shared" si="528"/>
        <v>134.82</v>
      </c>
      <c r="F1003" s="57">
        <f t="shared" si="509"/>
        <v>80.08</v>
      </c>
      <c r="G1003" s="57">
        <f t="shared" si="510"/>
        <v>98.01</v>
      </c>
      <c r="H1003" s="55">
        <v>112.64</v>
      </c>
      <c r="I1003" s="57">
        <f t="shared" si="529"/>
        <v>138.24</v>
      </c>
      <c r="J1003" s="60">
        <f t="shared" si="544"/>
        <v>187.02</v>
      </c>
      <c r="K1003" s="60">
        <f t="shared" si="545"/>
        <v>288.02</v>
      </c>
      <c r="L1003" s="60">
        <f t="shared" si="546"/>
        <v>394.59</v>
      </c>
      <c r="M1003" s="60">
        <f t="shared" si="547"/>
        <v>469.12</v>
      </c>
      <c r="N1003" s="60">
        <f t="shared" si="548"/>
        <v>609.48</v>
      </c>
      <c r="O1003" s="60">
        <f t="shared" si="549"/>
        <v>2529.9699999999998</v>
      </c>
      <c r="P1003" s="95">
        <f t="shared" si="550"/>
        <v>18400.560000000001</v>
      </c>
    </row>
    <row r="1004" spans="1:16" x14ac:dyDescent="0.2">
      <c r="A1004" s="54">
        <v>37712</v>
      </c>
      <c r="B1004" s="84">
        <f t="shared" si="506"/>
        <v>81.319999999999993</v>
      </c>
      <c r="C1004" s="84">
        <f t="shared" si="507"/>
        <v>98.21</v>
      </c>
      <c r="D1004" s="86">
        <v>111.73</v>
      </c>
      <c r="E1004" s="87">
        <f t="shared" si="528"/>
        <v>134.71</v>
      </c>
      <c r="F1004" s="57">
        <f t="shared" si="509"/>
        <v>79.88</v>
      </c>
      <c r="G1004" s="57">
        <f t="shared" si="510"/>
        <v>97.76</v>
      </c>
      <c r="H1004" s="55">
        <v>112.36</v>
      </c>
      <c r="I1004" s="57">
        <f t="shared" si="529"/>
        <v>137.9</v>
      </c>
      <c r="J1004" s="60">
        <f t="shared" si="544"/>
        <v>186.55</v>
      </c>
      <c r="K1004" s="60">
        <f t="shared" si="545"/>
        <v>287.3</v>
      </c>
      <c r="L1004" s="60">
        <f t="shared" si="546"/>
        <v>393.61</v>
      </c>
      <c r="M1004" s="60">
        <f t="shared" si="547"/>
        <v>467.96</v>
      </c>
      <c r="N1004" s="60">
        <f t="shared" si="548"/>
        <v>607.97</v>
      </c>
      <c r="O1004" s="60">
        <f t="shared" si="549"/>
        <v>2523.6799999999998</v>
      </c>
      <c r="P1004" s="95">
        <f t="shared" si="550"/>
        <v>18354.810000000001</v>
      </c>
    </row>
    <row r="1005" spans="1:16" x14ac:dyDescent="0.2">
      <c r="A1005" s="54">
        <v>37742</v>
      </c>
      <c r="B1005" s="84">
        <f t="shared" si="506"/>
        <v>81.2</v>
      </c>
      <c r="C1005" s="84">
        <f t="shared" si="507"/>
        <v>98.07</v>
      </c>
      <c r="D1005" s="86">
        <v>111.57</v>
      </c>
      <c r="E1005" s="87">
        <f t="shared" si="528"/>
        <v>134.52000000000001</v>
      </c>
      <c r="F1005" s="57">
        <f t="shared" si="509"/>
        <v>79.650000000000006</v>
      </c>
      <c r="G1005" s="57">
        <f t="shared" si="510"/>
        <v>97.49</v>
      </c>
      <c r="H1005" s="55">
        <v>112.04</v>
      </c>
      <c r="I1005" s="57">
        <f t="shared" si="529"/>
        <v>137.51</v>
      </c>
      <c r="J1005" s="60">
        <f t="shared" si="544"/>
        <v>186.02</v>
      </c>
      <c r="K1005" s="60">
        <f t="shared" si="545"/>
        <v>286.49</v>
      </c>
      <c r="L1005" s="60">
        <f t="shared" si="546"/>
        <v>392.49</v>
      </c>
      <c r="M1005" s="60">
        <f t="shared" si="547"/>
        <v>466.62</v>
      </c>
      <c r="N1005" s="60">
        <f t="shared" si="548"/>
        <v>606.24</v>
      </c>
      <c r="O1005" s="60">
        <f t="shared" si="549"/>
        <v>2516.5</v>
      </c>
      <c r="P1005" s="95">
        <f t="shared" si="550"/>
        <v>18302.54</v>
      </c>
    </row>
    <row r="1006" spans="1:16" x14ac:dyDescent="0.2">
      <c r="A1006" s="54">
        <v>37773</v>
      </c>
      <c r="B1006" s="84">
        <f t="shared" ref="B1006:B1036" si="551">D1006*0.7278</f>
        <v>81.400000000000006</v>
      </c>
      <c r="C1006" s="84">
        <f t="shared" ref="C1006:C1036" si="552">D1006*0.879</f>
        <v>98.32</v>
      </c>
      <c r="D1006" s="86">
        <v>111.85</v>
      </c>
      <c r="E1006" s="87">
        <f t="shared" si="528"/>
        <v>134.86000000000001</v>
      </c>
      <c r="F1006" s="57">
        <f t="shared" ref="F1006:F1036" si="553">H1006*0.7109</f>
        <v>79.88</v>
      </c>
      <c r="G1006" s="57">
        <f t="shared" ref="G1006:G1036" si="554">H1006*0.8701</f>
        <v>97.77</v>
      </c>
      <c r="H1006" s="55">
        <v>112.37</v>
      </c>
      <c r="I1006" s="57">
        <f t="shared" si="529"/>
        <v>137.91</v>
      </c>
      <c r="J1006" s="60">
        <f t="shared" si="544"/>
        <v>186.57</v>
      </c>
      <c r="K1006" s="60">
        <f t="shared" si="545"/>
        <v>287.33</v>
      </c>
      <c r="L1006" s="60">
        <f t="shared" si="546"/>
        <v>393.64</v>
      </c>
      <c r="M1006" s="60">
        <f t="shared" si="547"/>
        <v>468</v>
      </c>
      <c r="N1006" s="60">
        <f t="shared" si="548"/>
        <v>608.02</v>
      </c>
      <c r="O1006" s="60">
        <f t="shared" si="549"/>
        <v>2523.91</v>
      </c>
      <c r="P1006" s="95">
        <f t="shared" si="550"/>
        <v>18356.45</v>
      </c>
    </row>
    <row r="1007" spans="1:16" x14ac:dyDescent="0.2">
      <c r="A1007" s="54">
        <v>37803</v>
      </c>
      <c r="B1007" s="84">
        <f t="shared" si="551"/>
        <v>81.56</v>
      </c>
      <c r="C1007" s="84">
        <f t="shared" si="552"/>
        <v>98.5</v>
      </c>
      <c r="D1007" s="86">
        <v>112.06</v>
      </c>
      <c r="E1007" s="87">
        <f t="shared" si="528"/>
        <v>135.11000000000001</v>
      </c>
      <c r="F1007" s="57">
        <f t="shared" si="553"/>
        <v>80.040000000000006</v>
      </c>
      <c r="G1007" s="57">
        <f t="shared" si="554"/>
        <v>97.96</v>
      </c>
      <c r="H1007" s="55">
        <v>112.59</v>
      </c>
      <c r="I1007" s="57">
        <f t="shared" si="529"/>
        <v>138.18</v>
      </c>
      <c r="J1007" s="60">
        <f t="shared" si="544"/>
        <v>186.93</v>
      </c>
      <c r="K1007" s="60">
        <f t="shared" si="545"/>
        <v>287.89</v>
      </c>
      <c r="L1007" s="60">
        <f t="shared" si="546"/>
        <v>394.41</v>
      </c>
      <c r="M1007" s="60">
        <f t="shared" si="547"/>
        <v>468.91</v>
      </c>
      <c r="N1007" s="60">
        <f t="shared" si="548"/>
        <v>609.21</v>
      </c>
      <c r="O1007" s="60">
        <f t="shared" si="549"/>
        <v>2528.85</v>
      </c>
      <c r="P1007" s="95">
        <f t="shared" si="550"/>
        <v>18392.39</v>
      </c>
    </row>
    <row r="1008" spans="1:16" x14ac:dyDescent="0.2">
      <c r="A1008" s="54">
        <v>37834</v>
      </c>
      <c r="B1008" s="84">
        <f t="shared" si="551"/>
        <v>81.66</v>
      </c>
      <c r="C1008" s="84">
        <f t="shared" si="552"/>
        <v>98.62</v>
      </c>
      <c r="D1008" s="86">
        <v>112.2</v>
      </c>
      <c r="E1008" s="87">
        <f t="shared" si="528"/>
        <v>135.28</v>
      </c>
      <c r="F1008" s="57">
        <f t="shared" si="553"/>
        <v>80.25</v>
      </c>
      <c r="G1008" s="57">
        <f t="shared" si="554"/>
        <v>98.23</v>
      </c>
      <c r="H1008" s="55">
        <v>112.89</v>
      </c>
      <c r="I1008" s="57">
        <f t="shared" si="529"/>
        <v>138.55000000000001</v>
      </c>
      <c r="J1008" s="60">
        <f t="shared" si="544"/>
        <v>187.43</v>
      </c>
      <c r="K1008" s="60">
        <f t="shared" si="545"/>
        <v>288.66000000000003</v>
      </c>
      <c r="L1008" s="60">
        <f t="shared" si="546"/>
        <v>395.46</v>
      </c>
      <c r="M1008" s="60">
        <f t="shared" si="547"/>
        <v>470.16</v>
      </c>
      <c r="N1008" s="60">
        <f t="shared" si="548"/>
        <v>610.84</v>
      </c>
      <c r="O1008" s="60">
        <f t="shared" si="549"/>
        <v>2535.59</v>
      </c>
      <c r="P1008" s="95">
        <f t="shared" si="550"/>
        <v>18441.39</v>
      </c>
    </row>
    <row r="1009" spans="1:16" x14ac:dyDescent="0.2">
      <c r="A1009" s="54">
        <v>37865</v>
      </c>
      <c r="B1009" s="84">
        <f t="shared" si="551"/>
        <v>81.86</v>
      </c>
      <c r="C1009" s="84">
        <f t="shared" si="552"/>
        <v>98.86</v>
      </c>
      <c r="D1009" s="86">
        <v>112.47</v>
      </c>
      <c r="E1009" s="87">
        <f t="shared" si="528"/>
        <v>135.61000000000001</v>
      </c>
      <c r="F1009" s="57">
        <f t="shared" si="553"/>
        <v>80.489999999999995</v>
      </c>
      <c r="G1009" s="57">
        <f t="shared" si="554"/>
        <v>98.51</v>
      </c>
      <c r="H1009" s="55">
        <v>113.22</v>
      </c>
      <c r="I1009" s="57">
        <f t="shared" si="529"/>
        <v>138.94999999999999</v>
      </c>
      <c r="J1009" s="60">
        <f t="shared" si="544"/>
        <v>187.98</v>
      </c>
      <c r="K1009" s="60">
        <f t="shared" si="545"/>
        <v>289.5</v>
      </c>
      <c r="L1009" s="60">
        <f t="shared" si="546"/>
        <v>396.62</v>
      </c>
      <c r="M1009" s="60">
        <f t="shared" si="547"/>
        <v>471.54</v>
      </c>
      <c r="N1009" s="60">
        <f t="shared" si="548"/>
        <v>612.62</v>
      </c>
      <c r="O1009" s="60">
        <f t="shared" si="549"/>
        <v>2543</v>
      </c>
      <c r="P1009" s="95">
        <f t="shared" si="550"/>
        <v>18495.3</v>
      </c>
    </row>
    <row r="1010" spans="1:16" x14ac:dyDescent="0.2">
      <c r="A1010" s="54">
        <v>37895</v>
      </c>
      <c r="B1010" s="84">
        <f t="shared" si="551"/>
        <v>81.62</v>
      </c>
      <c r="C1010" s="84">
        <f t="shared" si="552"/>
        <v>98.58</v>
      </c>
      <c r="D1010" s="86">
        <v>112.15</v>
      </c>
      <c r="E1010" s="87">
        <f t="shared" si="528"/>
        <v>135.22</v>
      </c>
      <c r="F1010" s="57">
        <f t="shared" si="553"/>
        <v>80.23</v>
      </c>
      <c r="G1010" s="57">
        <f t="shared" si="554"/>
        <v>98.19</v>
      </c>
      <c r="H1010" s="55">
        <v>112.85</v>
      </c>
      <c r="I1010" s="57">
        <f t="shared" si="529"/>
        <v>138.5</v>
      </c>
      <c r="J1010" s="60">
        <f t="shared" si="544"/>
        <v>187.36</v>
      </c>
      <c r="K1010" s="60">
        <f t="shared" si="545"/>
        <v>288.56</v>
      </c>
      <c r="L1010" s="60">
        <f t="shared" si="546"/>
        <v>395.32</v>
      </c>
      <c r="M1010" s="60">
        <f t="shared" si="547"/>
        <v>470</v>
      </c>
      <c r="N1010" s="60">
        <f t="shared" si="548"/>
        <v>610.62</v>
      </c>
      <c r="O1010" s="60">
        <f t="shared" si="549"/>
        <v>2534.69</v>
      </c>
      <c r="P1010" s="95">
        <f t="shared" si="550"/>
        <v>18434.86</v>
      </c>
    </row>
    <row r="1011" spans="1:16" x14ac:dyDescent="0.2">
      <c r="A1011" s="54">
        <v>37926</v>
      </c>
      <c r="B1011" s="84">
        <f t="shared" si="551"/>
        <v>81.78</v>
      </c>
      <c r="C1011" s="84">
        <f t="shared" si="552"/>
        <v>98.76</v>
      </c>
      <c r="D1011" s="86">
        <v>112.36</v>
      </c>
      <c r="E1011" s="87">
        <f t="shared" si="528"/>
        <v>135.47</v>
      </c>
      <c r="F1011" s="57">
        <f t="shared" si="553"/>
        <v>80.37</v>
      </c>
      <c r="G1011" s="57">
        <f t="shared" si="554"/>
        <v>98.37</v>
      </c>
      <c r="H1011" s="55">
        <v>113.06</v>
      </c>
      <c r="I1011" s="57">
        <f t="shared" si="529"/>
        <v>138.76</v>
      </c>
      <c r="J1011" s="60">
        <f t="shared" si="544"/>
        <v>187.71</v>
      </c>
      <c r="K1011" s="60">
        <f t="shared" si="545"/>
        <v>289.08999999999997</v>
      </c>
      <c r="L1011" s="60">
        <f t="shared" si="546"/>
        <v>396.06</v>
      </c>
      <c r="M1011" s="60">
        <f t="shared" si="547"/>
        <v>470.87</v>
      </c>
      <c r="N1011" s="60">
        <f t="shared" si="548"/>
        <v>611.76</v>
      </c>
      <c r="O1011" s="60">
        <f t="shared" si="549"/>
        <v>2539.41</v>
      </c>
      <c r="P1011" s="95">
        <f t="shared" si="550"/>
        <v>18469.169999999998</v>
      </c>
    </row>
    <row r="1012" spans="1:16" x14ac:dyDescent="0.2">
      <c r="A1012" s="54">
        <v>37956</v>
      </c>
      <c r="B1012" s="84">
        <f t="shared" si="551"/>
        <v>81.75</v>
      </c>
      <c r="C1012" s="84">
        <f t="shared" si="552"/>
        <v>98.73</v>
      </c>
      <c r="D1012" s="86">
        <v>112.32</v>
      </c>
      <c r="E1012" s="87">
        <f t="shared" si="528"/>
        <v>135.41999999999999</v>
      </c>
      <c r="F1012" s="57">
        <f t="shared" si="553"/>
        <v>80.319999999999993</v>
      </c>
      <c r="G1012" s="57">
        <f t="shared" si="554"/>
        <v>98.31</v>
      </c>
      <c r="H1012" s="55">
        <v>112.99</v>
      </c>
      <c r="I1012" s="57">
        <f t="shared" si="529"/>
        <v>138.66999999999999</v>
      </c>
      <c r="J1012" s="60">
        <f t="shared" si="544"/>
        <v>187.6</v>
      </c>
      <c r="K1012" s="60">
        <f t="shared" si="545"/>
        <v>288.92</v>
      </c>
      <c r="L1012" s="60">
        <f t="shared" si="546"/>
        <v>395.82</v>
      </c>
      <c r="M1012" s="60">
        <f t="shared" si="547"/>
        <v>470.58</v>
      </c>
      <c r="N1012" s="60">
        <f t="shared" si="548"/>
        <v>611.38</v>
      </c>
      <c r="O1012" s="60">
        <f t="shared" si="549"/>
        <v>2537.83</v>
      </c>
      <c r="P1012" s="95">
        <f t="shared" si="550"/>
        <v>18457.73</v>
      </c>
    </row>
    <row r="1013" spans="1:16" x14ac:dyDescent="0.2">
      <c r="A1013" s="54">
        <v>37987</v>
      </c>
      <c r="B1013" s="84">
        <f t="shared" si="551"/>
        <v>82</v>
      </c>
      <c r="C1013" s="84">
        <f t="shared" si="552"/>
        <v>99.04</v>
      </c>
      <c r="D1013" s="86">
        <v>112.67</v>
      </c>
      <c r="E1013" s="87">
        <f t="shared" si="528"/>
        <v>135.85</v>
      </c>
      <c r="F1013" s="57">
        <f t="shared" si="553"/>
        <v>80.56</v>
      </c>
      <c r="G1013" s="57">
        <f t="shared" si="554"/>
        <v>98.6</v>
      </c>
      <c r="H1013" s="55">
        <v>113.32</v>
      </c>
      <c r="I1013" s="57">
        <f t="shared" si="529"/>
        <v>139.08000000000001</v>
      </c>
      <c r="J1013" s="60">
        <f t="shared" si="544"/>
        <v>188.15</v>
      </c>
      <c r="K1013" s="60">
        <f t="shared" si="545"/>
        <v>289.76</v>
      </c>
      <c r="L1013" s="60">
        <f t="shared" si="546"/>
        <v>396.97</v>
      </c>
      <c r="M1013" s="60">
        <f t="shared" si="547"/>
        <v>471.96</v>
      </c>
      <c r="N1013" s="60">
        <f t="shared" si="548"/>
        <v>613.16</v>
      </c>
      <c r="O1013" s="60">
        <f t="shared" si="549"/>
        <v>2545.25</v>
      </c>
      <c r="P1013" s="95">
        <f t="shared" si="550"/>
        <v>18511.64</v>
      </c>
    </row>
    <row r="1014" spans="1:16" x14ac:dyDescent="0.2">
      <c r="A1014" s="54">
        <v>38018</v>
      </c>
      <c r="B1014" s="84">
        <f t="shared" si="551"/>
        <v>82.26</v>
      </c>
      <c r="C1014" s="84">
        <f t="shared" si="552"/>
        <v>99.34</v>
      </c>
      <c r="D1014" s="86">
        <v>113.02</v>
      </c>
      <c r="E1014" s="87">
        <f t="shared" si="528"/>
        <v>136.27000000000001</v>
      </c>
      <c r="F1014" s="57">
        <f t="shared" si="553"/>
        <v>80.86</v>
      </c>
      <c r="G1014" s="57">
        <f t="shared" si="554"/>
        <v>98.97</v>
      </c>
      <c r="H1014" s="55">
        <v>113.74</v>
      </c>
      <c r="I1014" s="57">
        <f t="shared" si="529"/>
        <v>139.59</v>
      </c>
      <c r="J1014" s="60">
        <f t="shared" si="544"/>
        <v>188.84</v>
      </c>
      <c r="K1014" s="60">
        <f t="shared" si="545"/>
        <v>290.83</v>
      </c>
      <c r="L1014" s="60">
        <f t="shared" si="546"/>
        <v>398.44</v>
      </c>
      <c r="M1014" s="60">
        <f t="shared" si="547"/>
        <v>473.7</v>
      </c>
      <c r="N1014" s="60">
        <f t="shared" si="548"/>
        <v>615.44000000000005</v>
      </c>
      <c r="O1014" s="60">
        <f t="shared" si="549"/>
        <v>2554.6799999999998</v>
      </c>
      <c r="P1014" s="95">
        <f t="shared" si="550"/>
        <v>18580.25</v>
      </c>
    </row>
    <row r="1015" spans="1:16" x14ac:dyDescent="0.2">
      <c r="A1015" s="54">
        <v>38047</v>
      </c>
      <c r="B1015" s="84">
        <f t="shared" si="551"/>
        <v>82.28</v>
      </c>
      <c r="C1015" s="84">
        <f t="shared" si="552"/>
        <v>99.37</v>
      </c>
      <c r="D1015" s="86">
        <v>113.05</v>
      </c>
      <c r="E1015" s="87">
        <f t="shared" si="528"/>
        <v>136.30000000000001</v>
      </c>
      <c r="F1015" s="57">
        <f t="shared" si="553"/>
        <v>80.98</v>
      </c>
      <c r="G1015" s="57">
        <f t="shared" si="554"/>
        <v>99.11</v>
      </c>
      <c r="H1015" s="55">
        <v>113.91</v>
      </c>
      <c r="I1015" s="57">
        <f t="shared" si="529"/>
        <v>139.80000000000001</v>
      </c>
      <c r="J1015" s="60">
        <f t="shared" si="544"/>
        <v>189.12</v>
      </c>
      <c r="K1015" s="60">
        <f t="shared" si="545"/>
        <v>291.27</v>
      </c>
      <c r="L1015" s="60">
        <f t="shared" si="546"/>
        <v>399.04</v>
      </c>
      <c r="M1015" s="60">
        <f t="shared" si="547"/>
        <v>474.41</v>
      </c>
      <c r="N1015" s="60">
        <f t="shared" si="548"/>
        <v>616.36</v>
      </c>
      <c r="O1015" s="60">
        <f t="shared" si="549"/>
        <v>2558.5</v>
      </c>
      <c r="P1015" s="95">
        <f t="shared" si="550"/>
        <v>18608.02</v>
      </c>
    </row>
    <row r="1016" spans="1:16" x14ac:dyDescent="0.2">
      <c r="A1016" s="54">
        <v>38078</v>
      </c>
      <c r="B1016" s="84">
        <f t="shared" si="551"/>
        <v>82.61</v>
      </c>
      <c r="C1016" s="84">
        <f t="shared" si="552"/>
        <v>99.77</v>
      </c>
      <c r="D1016" s="86">
        <v>113.5</v>
      </c>
      <c r="E1016" s="87">
        <f t="shared" si="528"/>
        <v>136.85</v>
      </c>
      <c r="F1016" s="57">
        <f t="shared" si="553"/>
        <v>81.41</v>
      </c>
      <c r="G1016" s="57">
        <f t="shared" si="554"/>
        <v>99.64</v>
      </c>
      <c r="H1016" s="55">
        <v>114.52</v>
      </c>
      <c r="I1016" s="57">
        <f t="shared" si="529"/>
        <v>140.55000000000001</v>
      </c>
      <c r="J1016" s="60">
        <f t="shared" si="544"/>
        <v>190.14</v>
      </c>
      <c r="K1016" s="60">
        <f t="shared" si="545"/>
        <v>292.83</v>
      </c>
      <c r="L1016" s="60">
        <f t="shared" si="546"/>
        <v>401.18</v>
      </c>
      <c r="M1016" s="60">
        <f t="shared" si="547"/>
        <v>476.95</v>
      </c>
      <c r="N1016" s="60">
        <f t="shared" si="548"/>
        <v>619.66</v>
      </c>
      <c r="O1016" s="60">
        <f t="shared" si="549"/>
        <v>2572.1999999999998</v>
      </c>
      <c r="P1016" s="95">
        <f t="shared" si="550"/>
        <v>18707.669999999998</v>
      </c>
    </row>
    <row r="1017" spans="1:16" x14ac:dyDescent="0.2">
      <c r="A1017" s="54">
        <v>38108</v>
      </c>
      <c r="B1017" s="84">
        <f t="shared" si="551"/>
        <v>82.73</v>
      </c>
      <c r="C1017" s="84">
        <f t="shared" si="552"/>
        <v>99.92</v>
      </c>
      <c r="D1017" s="86">
        <v>113.67</v>
      </c>
      <c r="E1017" s="87">
        <f t="shared" si="528"/>
        <v>137.05000000000001</v>
      </c>
      <c r="F1017" s="57">
        <f t="shared" si="553"/>
        <v>81.73</v>
      </c>
      <c r="G1017" s="57">
        <f t="shared" si="554"/>
        <v>100.03</v>
      </c>
      <c r="H1017" s="55">
        <v>114.96</v>
      </c>
      <c r="I1017" s="57">
        <f t="shared" si="529"/>
        <v>141.09</v>
      </c>
      <c r="J1017" s="60">
        <f t="shared" si="544"/>
        <v>190.87</v>
      </c>
      <c r="K1017" s="60">
        <f t="shared" si="545"/>
        <v>293.95</v>
      </c>
      <c r="L1017" s="60">
        <f t="shared" si="546"/>
        <v>402.72</v>
      </c>
      <c r="M1017" s="60">
        <f t="shared" si="547"/>
        <v>478.79</v>
      </c>
      <c r="N1017" s="60">
        <f t="shared" si="548"/>
        <v>622.04</v>
      </c>
      <c r="O1017" s="60">
        <f t="shared" si="549"/>
        <v>2582.08</v>
      </c>
      <c r="P1017" s="95">
        <f t="shared" si="550"/>
        <v>18779.54</v>
      </c>
    </row>
    <row r="1018" spans="1:16" x14ac:dyDescent="0.2">
      <c r="A1018" s="54">
        <v>38139</v>
      </c>
      <c r="B1018" s="84">
        <f t="shared" si="551"/>
        <v>82.71</v>
      </c>
      <c r="C1018" s="84">
        <f t="shared" si="552"/>
        <v>99.9</v>
      </c>
      <c r="D1018" s="86">
        <v>113.65</v>
      </c>
      <c r="E1018" s="87">
        <f t="shared" si="528"/>
        <v>137.03</v>
      </c>
      <c r="F1018" s="57">
        <f t="shared" si="553"/>
        <v>81.69</v>
      </c>
      <c r="G1018" s="57">
        <f t="shared" si="554"/>
        <v>99.98</v>
      </c>
      <c r="H1018" s="55">
        <v>114.91</v>
      </c>
      <c r="I1018" s="57">
        <f t="shared" si="529"/>
        <v>141.03</v>
      </c>
      <c r="J1018" s="60">
        <f t="shared" si="544"/>
        <v>190.79</v>
      </c>
      <c r="K1018" s="60">
        <f t="shared" si="545"/>
        <v>293.82</v>
      </c>
      <c r="L1018" s="60">
        <f t="shared" si="546"/>
        <v>402.54</v>
      </c>
      <c r="M1018" s="60">
        <f t="shared" si="547"/>
        <v>478.58</v>
      </c>
      <c r="N1018" s="60">
        <f t="shared" si="548"/>
        <v>621.77</v>
      </c>
      <c r="O1018" s="60">
        <f t="shared" si="549"/>
        <v>2580.96</v>
      </c>
      <c r="P1018" s="95">
        <f t="shared" si="550"/>
        <v>18771.38</v>
      </c>
    </row>
    <row r="1019" spans="1:16" x14ac:dyDescent="0.2">
      <c r="A1019" s="54">
        <v>38169</v>
      </c>
      <c r="B1019" s="84">
        <f t="shared" si="551"/>
        <v>82.97</v>
      </c>
      <c r="C1019" s="84">
        <f t="shared" si="552"/>
        <v>100.21</v>
      </c>
      <c r="D1019" s="86">
        <v>114</v>
      </c>
      <c r="E1019" s="87">
        <f t="shared" si="528"/>
        <v>137.44999999999999</v>
      </c>
      <c r="F1019" s="57">
        <f t="shared" si="553"/>
        <v>81.97</v>
      </c>
      <c r="G1019" s="57">
        <f t="shared" si="554"/>
        <v>100.32</v>
      </c>
      <c r="H1019" s="55">
        <v>115.3</v>
      </c>
      <c r="I1019" s="57">
        <f t="shared" si="529"/>
        <v>141.51</v>
      </c>
      <c r="J1019" s="60">
        <f t="shared" si="544"/>
        <v>191.43</v>
      </c>
      <c r="K1019" s="60">
        <f t="shared" si="545"/>
        <v>294.82</v>
      </c>
      <c r="L1019" s="60">
        <f t="shared" si="546"/>
        <v>403.91</v>
      </c>
      <c r="M1019" s="60">
        <f t="shared" si="547"/>
        <v>480.2</v>
      </c>
      <c r="N1019" s="60">
        <f t="shared" si="548"/>
        <v>623.88</v>
      </c>
      <c r="O1019" s="60">
        <f t="shared" si="549"/>
        <v>2589.7199999999998</v>
      </c>
      <c r="P1019" s="95">
        <f t="shared" si="550"/>
        <v>18835.09</v>
      </c>
    </row>
    <row r="1020" spans="1:16" x14ac:dyDescent="0.2">
      <c r="A1020" s="54">
        <v>38200</v>
      </c>
      <c r="B1020" s="84">
        <f t="shared" si="551"/>
        <v>82.99</v>
      </c>
      <c r="C1020" s="84">
        <f t="shared" si="552"/>
        <v>100.23</v>
      </c>
      <c r="D1020" s="82">
        <v>114.03</v>
      </c>
      <c r="E1020" s="87">
        <f t="shared" si="528"/>
        <v>137.49</v>
      </c>
      <c r="F1020" s="57">
        <f t="shared" si="553"/>
        <v>82.07</v>
      </c>
      <c r="G1020" s="57">
        <f t="shared" si="554"/>
        <v>100.44</v>
      </c>
      <c r="H1020" s="55">
        <v>115.44</v>
      </c>
      <c r="I1020" s="57">
        <f t="shared" si="529"/>
        <v>141.68</v>
      </c>
      <c r="J1020" s="60">
        <f t="shared" si="544"/>
        <v>191.67</v>
      </c>
      <c r="K1020" s="60">
        <f t="shared" si="545"/>
        <v>295.18</v>
      </c>
      <c r="L1020" s="60">
        <f t="shared" si="546"/>
        <v>404.4</v>
      </c>
      <c r="M1020" s="60">
        <f t="shared" si="547"/>
        <v>480.78</v>
      </c>
      <c r="N1020" s="60">
        <f t="shared" si="548"/>
        <v>624.63</v>
      </c>
      <c r="O1020" s="60">
        <f t="shared" si="549"/>
        <v>2592.86</v>
      </c>
      <c r="P1020" s="95">
        <f t="shared" si="550"/>
        <v>18857.96</v>
      </c>
    </row>
    <row r="1021" spans="1:16" x14ac:dyDescent="0.2">
      <c r="A1021" s="54">
        <v>38231</v>
      </c>
      <c r="B1021" s="84">
        <f t="shared" si="551"/>
        <v>83.03</v>
      </c>
      <c r="C1021" s="84">
        <f t="shared" si="552"/>
        <v>100.28</v>
      </c>
      <c r="D1021" s="82">
        <v>114.08</v>
      </c>
      <c r="E1021" s="87">
        <f t="shared" si="528"/>
        <v>137.55000000000001</v>
      </c>
      <c r="F1021" s="57">
        <f t="shared" si="553"/>
        <v>82.12</v>
      </c>
      <c r="G1021" s="57">
        <f t="shared" si="554"/>
        <v>100.51</v>
      </c>
      <c r="H1021" s="55">
        <v>115.52</v>
      </c>
      <c r="I1021" s="57">
        <f t="shared" si="529"/>
        <v>141.78</v>
      </c>
      <c r="J1021" s="60">
        <f t="shared" si="544"/>
        <v>191.8</v>
      </c>
      <c r="K1021" s="60">
        <f t="shared" si="545"/>
        <v>295.38</v>
      </c>
      <c r="L1021" s="60">
        <f t="shared" si="546"/>
        <v>404.68</v>
      </c>
      <c r="M1021" s="60">
        <f t="shared" si="547"/>
        <v>481.12</v>
      </c>
      <c r="N1021" s="60">
        <f t="shared" si="548"/>
        <v>625.07000000000005</v>
      </c>
      <c r="O1021" s="60">
        <f t="shared" si="549"/>
        <v>2594.66</v>
      </c>
      <c r="P1021" s="95">
        <f t="shared" si="550"/>
        <v>18871.02</v>
      </c>
    </row>
    <row r="1022" spans="1:16" x14ac:dyDescent="0.2">
      <c r="A1022" s="54">
        <v>38261</v>
      </c>
      <c r="B1022" s="84">
        <f t="shared" si="551"/>
        <v>83.33</v>
      </c>
      <c r="C1022" s="84">
        <f t="shared" si="552"/>
        <v>100.64</v>
      </c>
      <c r="D1022" s="82">
        <v>114.49</v>
      </c>
      <c r="E1022" s="87">
        <f t="shared" si="528"/>
        <v>138.04</v>
      </c>
      <c r="F1022" s="57">
        <f t="shared" si="553"/>
        <v>82.52</v>
      </c>
      <c r="G1022" s="57">
        <f t="shared" si="554"/>
        <v>101</v>
      </c>
      <c r="H1022" s="55">
        <v>116.08</v>
      </c>
      <c r="I1022" s="57">
        <f t="shared" si="529"/>
        <v>142.46</v>
      </c>
      <c r="J1022" s="60">
        <f t="shared" si="544"/>
        <v>192.73</v>
      </c>
      <c r="K1022" s="60">
        <f t="shared" si="545"/>
        <v>296.82</v>
      </c>
      <c r="L1022" s="60">
        <f t="shared" si="546"/>
        <v>406.64</v>
      </c>
      <c r="M1022" s="60">
        <f t="shared" si="547"/>
        <v>483.45</v>
      </c>
      <c r="N1022" s="60">
        <f t="shared" si="548"/>
        <v>628.1</v>
      </c>
      <c r="O1022" s="60">
        <f t="shared" si="549"/>
        <v>2607.2399999999998</v>
      </c>
      <c r="P1022" s="95">
        <f t="shared" si="550"/>
        <v>18962.5</v>
      </c>
    </row>
    <row r="1023" spans="1:16" x14ac:dyDescent="0.2">
      <c r="A1023" s="54">
        <v>38292</v>
      </c>
      <c r="B1023" s="84">
        <f t="shared" si="551"/>
        <v>83.32</v>
      </c>
      <c r="C1023" s="84">
        <f t="shared" si="552"/>
        <v>100.63</v>
      </c>
      <c r="D1023" s="82">
        <v>114.48</v>
      </c>
      <c r="E1023" s="87">
        <f t="shared" si="528"/>
        <v>138.03</v>
      </c>
      <c r="F1023" s="57">
        <f t="shared" si="553"/>
        <v>82.42</v>
      </c>
      <c r="G1023" s="57">
        <f t="shared" si="554"/>
        <v>100.88</v>
      </c>
      <c r="H1023" s="55">
        <v>115.94</v>
      </c>
      <c r="I1023" s="57">
        <f t="shared" si="529"/>
        <v>142.29</v>
      </c>
      <c r="J1023" s="60">
        <f t="shared" si="544"/>
        <v>192.5</v>
      </c>
      <c r="K1023" s="60">
        <f t="shared" si="545"/>
        <v>296.45999999999998</v>
      </c>
      <c r="L1023" s="60">
        <f t="shared" si="546"/>
        <v>406.15</v>
      </c>
      <c r="M1023" s="60">
        <f t="shared" si="547"/>
        <v>482.87</v>
      </c>
      <c r="N1023" s="60">
        <f t="shared" si="548"/>
        <v>627.34</v>
      </c>
      <c r="O1023" s="60">
        <f t="shared" si="549"/>
        <v>2604.09</v>
      </c>
      <c r="P1023" s="95">
        <f t="shared" si="550"/>
        <v>18939.63</v>
      </c>
    </row>
    <row r="1024" spans="1:16" x14ac:dyDescent="0.2">
      <c r="A1024" s="54">
        <v>38322</v>
      </c>
      <c r="B1024" s="84">
        <f t="shared" si="551"/>
        <v>83.15</v>
      </c>
      <c r="C1024" s="84">
        <f t="shared" si="552"/>
        <v>100.43</v>
      </c>
      <c r="D1024" s="82">
        <v>114.25</v>
      </c>
      <c r="E1024" s="87">
        <f t="shared" si="528"/>
        <v>137.75</v>
      </c>
      <c r="F1024" s="57">
        <f t="shared" si="553"/>
        <v>82.15</v>
      </c>
      <c r="G1024" s="57">
        <f t="shared" si="554"/>
        <v>100.55</v>
      </c>
      <c r="H1024" s="55">
        <v>115.56</v>
      </c>
      <c r="I1024" s="57">
        <f t="shared" si="529"/>
        <v>141.83000000000001</v>
      </c>
      <c r="J1024" s="60">
        <f t="shared" si="544"/>
        <v>191.86</v>
      </c>
      <c r="K1024" s="60">
        <f t="shared" si="545"/>
        <v>295.49</v>
      </c>
      <c r="L1024" s="60">
        <f t="shared" si="546"/>
        <v>404.82</v>
      </c>
      <c r="M1024" s="60">
        <f t="shared" si="547"/>
        <v>481.28</v>
      </c>
      <c r="N1024" s="60">
        <f t="shared" si="548"/>
        <v>625.28</v>
      </c>
      <c r="O1024" s="60">
        <f t="shared" si="549"/>
        <v>2595.56</v>
      </c>
      <c r="P1024" s="95">
        <f t="shared" si="550"/>
        <v>18877.560000000001</v>
      </c>
    </row>
    <row r="1025" spans="1:16" x14ac:dyDescent="0.2">
      <c r="A1025" s="54">
        <v>38353</v>
      </c>
      <c r="B1025" s="84">
        <f t="shared" si="551"/>
        <v>83.46</v>
      </c>
      <c r="C1025" s="84">
        <f t="shared" si="552"/>
        <v>100.8</v>
      </c>
      <c r="D1025" s="82">
        <v>114.68</v>
      </c>
      <c r="E1025" s="87">
        <f t="shared" si="528"/>
        <v>138.27000000000001</v>
      </c>
      <c r="F1025" s="57">
        <f t="shared" si="553"/>
        <v>82.38</v>
      </c>
      <c r="G1025" s="57">
        <f t="shared" si="554"/>
        <v>100.83</v>
      </c>
      <c r="H1025" s="55">
        <v>115.88</v>
      </c>
      <c r="I1025" s="57">
        <f t="shared" si="529"/>
        <v>142.22</v>
      </c>
      <c r="J1025" s="60">
        <f t="shared" ref="J1025:J1035" si="555">H1025*1.6603</f>
        <v>192.4</v>
      </c>
      <c r="K1025" s="60">
        <f t="shared" ref="K1025:K1035" si="556">H1025*2.557</f>
        <v>296.31</v>
      </c>
      <c r="L1025" s="60">
        <f t="shared" ref="L1025:L1035" si="557">H1025*3.5031</f>
        <v>405.94</v>
      </c>
      <c r="M1025" s="60">
        <f t="shared" ref="M1025:M1035" si="558">H1025*4.1648</f>
        <v>482.62</v>
      </c>
      <c r="N1025" s="60">
        <f t="shared" ref="N1025:N1035" si="559">H1025*5.4109</f>
        <v>627.02</v>
      </c>
      <c r="O1025" s="60">
        <f t="shared" ref="O1025:O1035" si="560">H1025*22.4607</f>
        <v>2602.75</v>
      </c>
      <c r="P1025" s="95">
        <f t="shared" ref="P1025:P1035" si="561">H1025*163.3572</f>
        <v>18929.830000000002</v>
      </c>
    </row>
    <row r="1026" spans="1:16" x14ac:dyDescent="0.2">
      <c r="A1026" s="54">
        <v>38384</v>
      </c>
      <c r="B1026" s="84">
        <f t="shared" si="551"/>
        <v>83.9</v>
      </c>
      <c r="C1026" s="84">
        <f t="shared" si="552"/>
        <v>101.33</v>
      </c>
      <c r="D1026" s="82">
        <v>115.28</v>
      </c>
      <c r="E1026" s="87">
        <f t="shared" si="528"/>
        <v>138.99</v>
      </c>
      <c r="F1026" s="57">
        <f t="shared" si="553"/>
        <v>82.93</v>
      </c>
      <c r="G1026" s="57">
        <f t="shared" si="554"/>
        <v>101.51</v>
      </c>
      <c r="H1026" s="55">
        <v>116.66</v>
      </c>
      <c r="I1026" s="57">
        <f t="shared" si="529"/>
        <v>143.18</v>
      </c>
      <c r="J1026" s="60">
        <f t="shared" si="555"/>
        <v>193.69</v>
      </c>
      <c r="K1026" s="60">
        <f t="shared" si="556"/>
        <v>298.3</v>
      </c>
      <c r="L1026" s="60">
        <f t="shared" si="557"/>
        <v>408.67</v>
      </c>
      <c r="M1026" s="60">
        <f t="shared" si="558"/>
        <v>485.87</v>
      </c>
      <c r="N1026" s="60">
        <f t="shared" si="559"/>
        <v>631.24</v>
      </c>
      <c r="O1026" s="60">
        <f t="shared" si="560"/>
        <v>2620.27</v>
      </c>
      <c r="P1026" s="95">
        <f t="shared" si="561"/>
        <v>19057.25</v>
      </c>
    </row>
    <row r="1027" spans="1:16" x14ac:dyDescent="0.2">
      <c r="A1027" s="54">
        <v>38412</v>
      </c>
      <c r="B1027" s="84">
        <f t="shared" si="551"/>
        <v>84.35</v>
      </c>
      <c r="C1027" s="84">
        <f t="shared" si="552"/>
        <v>101.88</v>
      </c>
      <c r="D1027" s="82">
        <v>115.9</v>
      </c>
      <c r="E1027" s="87">
        <f t="shared" si="528"/>
        <v>139.74</v>
      </c>
      <c r="F1027" s="57">
        <f t="shared" si="553"/>
        <v>83.47</v>
      </c>
      <c r="G1027" s="57">
        <f t="shared" si="554"/>
        <v>102.16</v>
      </c>
      <c r="H1027" s="55">
        <v>117.41</v>
      </c>
      <c r="I1027" s="57">
        <f t="shared" si="529"/>
        <v>144.1</v>
      </c>
      <c r="J1027" s="60">
        <f t="shared" si="555"/>
        <v>194.94</v>
      </c>
      <c r="K1027" s="60">
        <f t="shared" si="556"/>
        <v>300.22000000000003</v>
      </c>
      <c r="L1027" s="60">
        <f t="shared" si="557"/>
        <v>411.3</v>
      </c>
      <c r="M1027" s="60">
        <f t="shared" si="558"/>
        <v>488.99</v>
      </c>
      <c r="N1027" s="60">
        <f t="shared" si="559"/>
        <v>635.29</v>
      </c>
      <c r="O1027" s="60">
        <f t="shared" si="560"/>
        <v>2637.11</v>
      </c>
      <c r="P1027" s="95">
        <f t="shared" si="561"/>
        <v>19179.77</v>
      </c>
    </row>
    <row r="1028" spans="1:16" x14ac:dyDescent="0.2">
      <c r="A1028" s="54">
        <v>38443</v>
      </c>
      <c r="B1028" s="84">
        <f t="shared" si="551"/>
        <v>84.33</v>
      </c>
      <c r="C1028" s="84">
        <f t="shared" si="552"/>
        <v>101.85</v>
      </c>
      <c r="D1028" s="82">
        <v>115.87</v>
      </c>
      <c r="E1028" s="87">
        <f t="shared" si="528"/>
        <v>139.69999999999999</v>
      </c>
      <c r="F1028" s="57">
        <f t="shared" si="553"/>
        <v>83.66</v>
      </c>
      <c r="G1028" s="57">
        <f t="shared" si="554"/>
        <v>102.39</v>
      </c>
      <c r="H1028" s="55">
        <v>117.68</v>
      </c>
      <c r="I1028" s="57">
        <f t="shared" si="529"/>
        <v>144.43</v>
      </c>
      <c r="J1028" s="60">
        <f t="shared" si="555"/>
        <v>195.38</v>
      </c>
      <c r="K1028" s="60">
        <f t="shared" si="556"/>
        <v>300.91000000000003</v>
      </c>
      <c r="L1028" s="60">
        <f t="shared" si="557"/>
        <v>412.24</v>
      </c>
      <c r="M1028" s="60">
        <f t="shared" si="558"/>
        <v>490.11</v>
      </c>
      <c r="N1028" s="60">
        <f t="shared" si="559"/>
        <v>636.75</v>
      </c>
      <c r="O1028" s="60">
        <f t="shared" si="560"/>
        <v>2643.18</v>
      </c>
      <c r="P1028" s="95">
        <f t="shared" si="561"/>
        <v>19223.88</v>
      </c>
    </row>
    <row r="1029" spans="1:16" x14ac:dyDescent="0.2">
      <c r="A1029" s="54">
        <v>38473</v>
      </c>
      <c r="B1029" s="84">
        <f t="shared" si="551"/>
        <v>84.49</v>
      </c>
      <c r="C1029" s="84">
        <f t="shared" si="552"/>
        <v>102.04</v>
      </c>
      <c r="D1029" s="82">
        <v>116.09</v>
      </c>
      <c r="E1029" s="87">
        <f t="shared" ref="E1029:E1036" si="562">D1029*1.2057</f>
        <v>139.97</v>
      </c>
      <c r="F1029" s="57">
        <f t="shared" si="553"/>
        <v>83.78</v>
      </c>
      <c r="G1029" s="57">
        <f t="shared" si="554"/>
        <v>102.54</v>
      </c>
      <c r="H1029" s="55">
        <v>117.85</v>
      </c>
      <c r="I1029" s="57">
        <f t="shared" ref="I1029:I1036" si="563">H1029*1.2273</f>
        <v>144.63999999999999</v>
      </c>
      <c r="J1029" s="60">
        <f t="shared" si="555"/>
        <v>195.67</v>
      </c>
      <c r="K1029" s="60">
        <f t="shared" si="556"/>
        <v>301.33999999999997</v>
      </c>
      <c r="L1029" s="60">
        <f t="shared" si="557"/>
        <v>412.84</v>
      </c>
      <c r="M1029" s="60">
        <f t="shared" si="558"/>
        <v>490.82</v>
      </c>
      <c r="N1029" s="60">
        <f t="shared" si="559"/>
        <v>637.66999999999996</v>
      </c>
      <c r="O1029" s="60">
        <f t="shared" si="560"/>
        <v>2646.99</v>
      </c>
      <c r="P1029" s="95">
        <f t="shared" si="561"/>
        <v>19251.650000000001</v>
      </c>
    </row>
    <row r="1030" spans="1:16" x14ac:dyDescent="0.2">
      <c r="A1030" s="54">
        <v>38504</v>
      </c>
      <c r="B1030" s="84">
        <f t="shared" si="551"/>
        <v>84.64</v>
      </c>
      <c r="C1030" s="84">
        <f t="shared" si="552"/>
        <v>102.22</v>
      </c>
      <c r="D1030" s="82">
        <v>116.29</v>
      </c>
      <c r="E1030" s="87">
        <f t="shared" si="562"/>
        <v>140.21</v>
      </c>
      <c r="F1030" s="57">
        <f t="shared" si="553"/>
        <v>84.04</v>
      </c>
      <c r="G1030" s="57">
        <f t="shared" si="554"/>
        <v>102.85</v>
      </c>
      <c r="H1030" s="55">
        <v>118.21</v>
      </c>
      <c r="I1030" s="57">
        <f t="shared" si="563"/>
        <v>145.08000000000001</v>
      </c>
      <c r="J1030" s="60">
        <f t="shared" si="555"/>
        <v>196.26</v>
      </c>
      <c r="K1030" s="60">
        <f t="shared" si="556"/>
        <v>302.26</v>
      </c>
      <c r="L1030" s="60">
        <f t="shared" si="557"/>
        <v>414.1</v>
      </c>
      <c r="M1030" s="60">
        <f t="shared" si="558"/>
        <v>492.32</v>
      </c>
      <c r="N1030" s="60">
        <f t="shared" si="559"/>
        <v>639.62</v>
      </c>
      <c r="O1030" s="60">
        <f t="shared" si="560"/>
        <v>2655.08</v>
      </c>
      <c r="P1030" s="95">
        <f t="shared" si="561"/>
        <v>19310.45</v>
      </c>
    </row>
    <row r="1031" spans="1:16" x14ac:dyDescent="0.2">
      <c r="A1031" s="54">
        <v>38534</v>
      </c>
      <c r="B1031" s="84">
        <f t="shared" si="551"/>
        <v>84.98</v>
      </c>
      <c r="C1031" s="84">
        <f t="shared" si="552"/>
        <v>102.63</v>
      </c>
      <c r="D1031" s="82">
        <v>116.76</v>
      </c>
      <c r="E1031" s="87">
        <f t="shared" si="562"/>
        <v>140.78</v>
      </c>
      <c r="F1031" s="57">
        <f t="shared" si="553"/>
        <v>84.54</v>
      </c>
      <c r="G1031" s="57">
        <f t="shared" si="554"/>
        <v>103.47</v>
      </c>
      <c r="H1031" s="55">
        <v>118.92</v>
      </c>
      <c r="I1031" s="57">
        <f t="shared" si="563"/>
        <v>145.94999999999999</v>
      </c>
      <c r="J1031" s="60">
        <f t="shared" si="555"/>
        <v>197.44</v>
      </c>
      <c r="K1031" s="60">
        <f t="shared" si="556"/>
        <v>304.08</v>
      </c>
      <c r="L1031" s="60">
        <f t="shared" si="557"/>
        <v>416.59</v>
      </c>
      <c r="M1031" s="60">
        <f t="shared" si="558"/>
        <v>495.28</v>
      </c>
      <c r="N1031" s="60">
        <f t="shared" si="559"/>
        <v>643.46</v>
      </c>
      <c r="O1031" s="60">
        <f t="shared" si="560"/>
        <v>2671.03</v>
      </c>
      <c r="P1031" s="95">
        <f t="shared" si="561"/>
        <v>19426.439999999999</v>
      </c>
    </row>
    <row r="1032" spans="1:16" x14ac:dyDescent="0.2">
      <c r="A1032" s="54">
        <v>38565</v>
      </c>
      <c r="B1032" s="84">
        <f t="shared" si="551"/>
        <v>84.99</v>
      </c>
      <c r="C1032" s="84">
        <f t="shared" si="552"/>
        <v>102.65</v>
      </c>
      <c r="D1032" s="82">
        <v>116.78</v>
      </c>
      <c r="E1032" s="87">
        <f t="shared" si="562"/>
        <v>140.80000000000001</v>
      </c>
      <c r="F1032" s="57">
        <f t="shared" si="553"/>
        <v>84.62</v>
      </c>
      <c r="G1032" s="57">
        <f t="shared" si="554"/>
        <v>103.57</v>
      </c>
      <c r="H1032" s="55">
        <v>119.03</v>
      </c>
      <c r="I1032" s="57">
        <f t="shared" si="563"/>
        <v>146.09</v>
      </c>
      <c r="J1032" s="60">
        <f t="shared" si="555"/>
        <v>197.63</v>
      </c>
      <c r="K1032" s="60">
        <f t="shared" si="556"/>
        <v>304.36</v>
      </c>
      <c r="L1032" s="60">
        <f t="shared" si="557"/>
        <v>416.97</v>
      </c>
      <c r="M1032" s="60">
        <f t="shared" si="558"/>
        <v>495.74</v>
      </c>
      <c r="N1032" s="60">
        <f t="shared" si="559"/>
        <v>644.05999999999995</v>
      </c>
      <c r="O1032" s="60">
        <f t="shared" si="560"/>
        <v>2673.5</v>
      </c>
      <c r="P1032" s="95">
        <f t="shared" si="561"/>
        <v>19444.41</v>
      </c>
    </row>
    <row r="1033" spans="1:16" x14ac:dyDescent="0.2">
      <c r="A1033" s="54">
        <v>38596</v>
      </c>
      <c r="B1033" s="84">
        <f t="shared" si="551"/>
        <v>84.9</v>
      </c>
      <c r="C1033" s="84">
        <f t="shared" si="552"/>
        <v>102.54</v>
      </c>
      <c r="D1033" s="82">
        <v>116.65</v>
      </c>
      <c r="E1033" s="87">
        <f t="shared" si="562"/>
        <v>140.63999999999999</v>
      </c>
      <c r="F1033" s="57">
        <f t="shared" si="553"/>
        <v>84.72</v>
      </c>
      <c r="G1033" s="57">
        <f t="shared" si="554"/>
        <v>103.69</v>
      </c>
      <c r="H1033" s="55">
        <v>119.17</v>
      </c>
      <c r="I1033" s="57">
        <f t="shared" si="563"/>
        <v>146.26</v>
      </c>
      <c r="J1033" s="60">
        <f t="shared" si="555"/>
        <v>197.86</v>
      </c>
      <c r="K1033" s="60">
        <f t="shared" si="556"/>
        <v>304.72000000000003</v>
      </c>
      <c r="L1033" s="60">
        <f t="shared" si="557"/>
        <v>417.46</v>
      </c>
      <c r="M1033" s="60">
        <f t="shared" si="558"/>
        <v>496.32</v>
      </c>
      <c r="N1033" s="60">
        <f t="shared" si="559"/>
        <v>644.82000000000005</v>
      </c>
      <c r="O1033" s="60">
        <f t="shared" si="560"/>
        <v>2676.64</v>
      </c>
      <c r="P1033" s="95">
        <f t="shared" si="561"/>
        <v>19467.28</v>
      </c>
    </row>
    <row r="1034" spans="1:16" x14ac:dyDescent="0.2">
      <c r="A1034" s="54">
        <v>38626</v>
      </c>
      <c r="B1034" s="84">
        <f t="shared" si="551"/>
        <v>84.76</v>
      </c>
      <c r="C1034" s="84">
        <f t="shared" si="552"/>
        <v>102.37</v>
      </c>
      <c r="D1034" s="82">
        <v>116.46</v>
      </c>
      <c r="E1034" s="87">
        <f t="shared" si="562"/>
        <v>140.41999999999999</v>
      </c>
      <c r="F1034" s="57">
        <f t="shared" si="553"/>
        <v>84.56</v>
      </c>
      <c r="G1034" s="57">
        <f t="shared" si="554"/>
        <v>103.5</v>
      </c>
      <c r="H1034" s="55">
        <v>118.95</v>
      </c>
      <c r="I1034" s="57">
        <f t="shared" si="563"/>
        <v>145.99</v>
      </c>
      <c r="J1034" s="60">
        <f t="shared" si="555"/>
        <v>197.49</v>
      </c>
      <c r="K1034" s="60">
        <f t="shared" si="556"/>
        <v>304.16000000000003</v>
      </c>
      <c r="L1034" s="60">
        <f t="shared" si="557"/>
        <v>416.69</v>
      </c>
      <c r="M1034" s="60">
        <f t="shared" si="558"/>
        <v>495.4</v>
      </c>
      <c r="N1034" s="60">
        <f t="shared" si="559"/>
        <v>643.63</v>
      </c>
      <c r="O1034" s="60">
        <f t="shared" si="560"/>
        <v>2671.7</v>
      </c>
      <c r="P1034" s="95">
        <f t="shared" si="561"/>
        <v>19431.34</v>
      </c>
    </row>
    <row r="1035" spans="1:16" x14ac:dyDescent="0.2">
      <c r="A1035" s="54">
        <v>38657</v>
      </c>
      <c r="B1035" s="84">
        <f t="shared" si="551"/>
        <v>85.02</v>
      </c>
      <c r="C1035" s="84">
        <f t="shared" si="552"/>
        <v>102.68</v>
      </c>
      <c r="D1035" s="82">
        <v>116.82</v>
      </c>
      <c r="E1035" s="87">
        <f t="shared" si="562"/>
        <v>140.85</v>
      </c>
      <c r="F1035" s="57">
        <f t="shared" si="553"/>
        <v>84.54</v>
      </c>
      <c r="G1035" s="57">
        <f t="shared" si="554"/>
        <v>103.47</v>
      </c>
      <c r="H1035" s="55">
        <v>118.92</v>
      </c>
      <c r="I1035" s="57">
        <f t="shared" si="563"/>
        <v>145.94999999999999</v>
      </c>
      <c r="J1035" s="60">
        <f t="shared" si="555"/>
        <v>197.44</v>
      </c>
      <c r="K1035" s="60">
        <f t="shared" si="556"/>
        <v>304.08</v>
      </c>
      <c r="L1035" s="60">
        <f t="shared" si="557"/>
        <v>416.59</v>
      </c>
      <c r="M1035" s="60">
        <f t="shared" si="558"/>
        <v>495.28</v>
      </c>
      <c r="N1035" s="60">
        <f t="shared" si="559"/>
        <v>643.46</v>
      </c>
      <c r="O1035" s="60">
        <f t="shared" si="560"/>
        <v>2671.03</v>
      </c>
      <c r="P1035" s="95">
        <f t="shared" si="561"/>
        <v>19426.439999999999</v>
      </c>
    </row>
    <row r="1036" spans="1:16" x14ac:dyDescent="0.2">
      <c r="A1036" s="54">
        <v>38687</v>
      </c>
      <c r="B1036" s="84">
        <f t="shared" si="551"/>
        <v>85.09</v>
      </c>
      <c r="C1036" s="84">
        <f t="shared" si="552"/>
        <v>102.76</v>
      </c>
      <c r="D1036" s="82">
        <v>116.91</v>
      </c>
      <c r="E1036" s="87">
        <f t="shared" si="562"/>
        <v>140.96</v>
      </c>
      <c r="F1036" s="57">
        <f t="shared" si="553"/>
        <v>84.53</v>
      </c>
      <c r="G1036" s="57">
        <f t="shared" si="554"/>
        <v>103.45</v>
      </c>
      <c r="H1036" s="55">
        <v>118.9</v>
      </c>
      <c r="I1036" s="57">
        <f t="shared" si="563"/>
        <v>145.93</v>
      </c>
      <c r="J1036" s="60">
        <f>H1036*1.6603</f>
        <v>197.41</v>
      </c>
      <c r="K1036" s="60">
        <f>H1036*2.557</f>
        <v>304.02999999999997</v>
      </c>
      <c r="L1036" s="60">
        <f>H1036*3.5031</f>
        <v>416.52</v>
      </c>
      <c r="M1036" s="60">
        <f>H1036*4.1648</f>
        <v>495.19</v>
      </c>
      <c r="N1036" s="60">
        <f>H1036*5.4109</f>
        <v>643.36</v>
      </c>
      <c r="O1036" s="60">
        <f>H1036*22.4607</f>
        <v>2670.58</v>
      </c>
      <c r="P1036" s="95">
        <f>H1036*163.3572</f>
        <v>19423.169999999998</v>
      </c>
    </row>
    <row r="1037" spans="1:16" x14ac:dyDescent="0.2">
      <c r="A1037" s="54">
        <v>38718</v>
      </c>
      <c r="B1037" s="84">
        <f>C1037*0.828</f>
        <v>85.13</v>
      </c>
      <c r="C1037" s="88">
        <v>102.82</v>
      </c>
      <c r="D1037" s="89">
        <f>C1037*1.1377</f>
        <v>116.98</v>
      </c>
      <c r="E1037" s="87">
        <f>C1037*1.3717</f>
        <v>141.04</v>
      </c>
      <c r="F1037" s="57">
        <f>G1037*0.817</f>
        <v>84.54</v>
      </c>
      <c r="G1037" s="61">
        <v>103.48</v>
      </c>
      <c r="H1037" s="56">
        <f>G1037*1.1493</f>
        <v>118.93</v>
      </c>
      <c r="I1037" s="57">
        <f>G1037*1.4105</f>
        <v>145.96</v>
      </c>
      <c r="J1037" s="60">
        <f>G1037*1.9082</f>
        <v>197.46</v>
      </c>
      <c r="K1037" s="60">
        <f>G1037*2.9388</f>
        <v>304.11</v>
      </c>
      <c r="L1037" s="60">
        <f>G1037*4.0261</f>
        <v>416.62</v>
      </c>
      <c r="M1037" s="60">
        <f>G1037*4.7866</f>
        <v>495.32</v>
      </c>
      <c r="N1037" s="60">
        <f>G1037*6.2187</f>
        <v>643.51</v>
      </c>
      <c r="O1037" s="60">
        <f>G1037*25.8141</f>
        <v>2671.24</v>
      </c>
      <c r="P1037" s="95">
        <f>G1037*187.7464</f>
        <v>19428</v>
      </c>
    </row>
    <row r="1038" spans="1:16" x14ac:dyDescent="0.2">
      <c r="A1038" s="54">
        <v>38749</v>
      </c>
      <c r="B1038" s="84">
        <f t="shared" ref="B1038:B1101" si="564">C1038*0.828</f>
        <v>85.54</v>
      </c>
      <c r="C1038" s="88">
        <v>103.31</v>
      </c>
      <c r="D1038" s="89">
        <f t="shared" ref="D1038:D1101" si="565">C1038*1.1377</f>
        <v>117.54</v>
      </c>
      <c r="E1038" s="87">
        <f t="shared" ref="E1038:E1101" si="566">C1038*1.3717</f>
        <v>141.71</v>
      </c>
      <c r="F1038" s="57">
        <f t="shared" ref="F1038:F1101" si="567">G1038*0.817</f>
        <v>84.91</v>
      </c>
      <c r="G1038" s="61">
        <v>103.93</v>
      </c>
      <c r="H1038" s="56">
        <f t="shared" ref="H1038:H1101" si="568">G1038*1.1493</f>
        <v>119.45</v>
      </c>
      <c r="I1038" s="57">
        <f t="shared" ref="I1038:I1101" si="569">G1038*1.4105</f>
        <v>146.59</v>
      </c>
      <c r="J1038" s="60">
        <f t="shared" ref="J1038:J1101" si="570">G1038*1.9082</f>
        <v>198.32</v>
      </c>
      <c r="K1038" s="60">
        <f t="shared" ref="K1038:K1101" si="571">G1038*2.9388</f>
        <v>305.43</v>
      </c>
      <c r="L1038" s="60">
        <f t="shared" ref="L1038:L1101" si="572">G1038*4.0261</f>
        <v>418.43</v>
      </c>
      <c r="M1038" s="60">
        <f t="shared" ref="M1038:M1101" si="573">G1038*4.7866</f>
        <v>497.47</v>
      </c>
      <c r="N1038" s="60">
        <f t="shared" ref="N1038:N1101" si="574">G1038*6.2187</f>
        <v>646.30999999999995</v>
      </c>
      <c r="O1038" s="60">
        <f t="shared" ref="O1038:O1101" si="575">G1038*25.8141</f>
        <v>2682.86</v>
      </c>
      <c r="P1038" s="95">
        <f t="shared" ref="P1038:P1101" si="576">G1038*187.7464</f>
        <v>19512.48</v>
      </c>
    </row>
    <row r="1039" spans="1:16" x14ac:dyDescent="0.2">
      <c r="A1039" s="54">
        <v>38777</v>
      </c>
      <c r="B1039" s="84">
        <f t="shared" si="564"/>
        <v>85.47</v>
      </c>
      <c r="C1039" s="88">
        <v>103.23</v>
      </c>
      <c r="D1039" s="89">
        <f t="shared" si="565"/>
        <v>117.44</v>
      </c>
      <c r="E1039" s="87">
        <f t="shared" si="566"/>
        <v>141.6</v>
      </c>
      <c r="F1039" s="57">
        <f t="shared" si="567"/>
        <v>84.88</v>
      </c>
      <c r="G1039" s="61">
        <v>103.89</v>
      </c>
      <c r="H1039" s="56">
        <f t="shared" si="568"/>
        <v>119.4</v>
      </c>
      <c r="I1039" s="57">
        <f t="shared" si="569"/>
        <v>146.54</v>
      </c>
      <c r="J1039" s="60">
        <f t="shared" si="570"/>
        <v>198.24</v>
      </c>
      <c r="K1039" s="60">
        <f t="shared" si="571"/>
        <v>305.31</v>
      </c>
      <c r="L1039" s="60">
        <f t="shared" si="572"/>
        <v>418.27</v>
      </c>
      <c r="M1039" s="60">
        <f t="shared" si="573"/>
        <v>497.28</v>
      </c>
      <c r="N1039" s="60">
        <f t="shared" si="574"/>
        <v>646.05999999999995</v>
      </c>
      <c r="O1039" s="60">
        <f t="shared" si="575"/>
        <v>2681.83</v>
      </c>
      <c r="P1039" s="95">
        <f t="shared" si="576"/>
        <v>19504.97</v>
      </c>
    </row>
    <row r="1040" spans="1:16" x14ac:dyDescent="0.2">
      <c r="A1040" s="54">
        <v>38808</v>
      </c>
      <c r="B1040" s="84">
        <f t="shared" si="564"/>
        <v>85.78</v>
      </c>
      <c r="C1040" s="88">
        <v>103.6</v>
      </c>
      <c r="D1040" s="89">
        <f t="shared" si="565"/>
        <v>117.87</v>
      </c>
      <c r="E1040" s="87">
        <f t="shared" si="566"/>
        <v>142.11000000000001</v>
      </c>
      <c r="F1040" s="57">
        <f t="shared" si="567"/>
        <v>85.29</v>
      </c>
      <c r="G1040" s="61">
        <v>104.4</v>
      </c>
      <c r="H1040" s="56">
        <f t="shared" si="568"/>
        <v>119.99</v>
      </c>
      <c r="I1040" s="57">
        <f t="shared" si="569"/>
        <v>147.26</v>
      </c>
      <c r="J1040" s="60">
        <f t="shared" si="570"/>
        <v>199.22</v>
      </c>
      <c r="K1040" s="60">
        <f t="shared" si="571"/>
        <v>306.81</v>
      </c>
      <c r="L1040" s="60">
        <f t="shared" si="572"/>
        <v>420.32</v>
      </c>
      <c r="M1040" s="60">
        <f t="shared" si="573"/>
        <v>499.72</v>
      </c>
      <c r="N1040" s="60">
        <f t="shared" si="574"/>
        <v>649.23</v>
      </c>
      <c r="O1040" s="60">
        <f t="shared" si="575"/>
        <v>2694.99</v>
      </c>
      <c r="P1040" s="95">
        <f t="shared" si="576"/>
        <v>19600.72</v>
      </c>
    </row>
    <row r="1041" spans="1:16" x14ac:dyDescent="0.2">
      <c r="A1041" s="54">
        <v>38838</v>
      </c>
      <c r="B1041" s="84">
        <f t="shared" si="564"/>
        <v>86.07</v>
      </c>
      <c r="C1041" s="88">
        <v>103.95</v>
      </c>
      <c r="D1041" s="89">
        <f t="shared" si="565"/>
        <v>118.26</v>
      </c>
      <c r="E1041" s="87">
        <f t="shared" si="566"/>
        <v>142.59</v>
      </c>
      <c r="F1041" s="57">
        <f t="shared" si="567"/>
        <v>85.61</v>
      </c>
      <c r="G1041" s="61">
        <v>104.79</v>
      </c>
      <c r="H1041" s="56">
        <f t="shared" si="568"/>
        <v>120.44</v>
      </c>
      <c r="I1041" s="57">
        <f t="shared" si="569"/>
        <v>147.81</v>
      </c>
      <c r="J1041" s="60">
        <f t="shared" si="570"/>
        <v>199.96</v>
      </c>
      <c r="K1041" s="60">
        <f t="shared" si="571"/>
        <v>307.95999999999998</v>
      </c>
      <c r="L1041" s="60">
        <f t="shared" si="572"/>
        <v>421.9</v>
      </c>
      <c r="M1041" s="60">
        <f t="shared" si="573"/>
        <v>501.59</v>
      </c>
      <c r="N1041" s="60">
        <f t="shared" si="574"/>
        <v>651.66</v>
      </c>
      <c r="O1041" s="60">
        <f t="shared" si="575"/>
        <v>2705.06</v>
      </c>
      <c r="P1041" s="95">
        <f t="shared" si="576"/>
        <v>19673.95</v>
      </c>
    </row>
    <row r="1042" spans="1:16" x14ac:dyDescent="0.2">
      <c r="A1042" s="54">
        <v>38869</v>
      </c>
      <c r="B1042" s="84">
        <f t="shared" si="564"/>
        <v>86.05</v>
      </c>
      <c r="C1042" s="88">
        <v>103.93</v>
      </c>
      <c r="D1042" s="89">
        <f t="shared" si="565"/>
        <v>118.24</v>
      </c>
      <c r="E1042" s="87">
        <f t="shared" si="566"/>
        <v>142.56</v>
      </c>
      <c r="F1042" s="57">
        <f t="shared" si="567"/>
        <v>85.6</v>
      </c>
      <c r="G1042" s="61">
        <v>104.77</v>
      </c>
      <c r="H1042" s="56">
        <f t="shared" si="568"/>
        <v>120.41</v>
      </c>
      <c r="I1042" s="57">
        <f t="shared" si="569"/>
        <v>147.78</v>
      </c>
      <c r="J1042" s="60">
        <f t="shared" si="570"/>
        <v>199.92</v>
      </c>
      <c r="K1042" s="60">
        <f t="shared" si="571"/>
        <v>307.89999999999998</v>
      </c>
      <c r="L1042" s="60">
        <f t="shared" si="572"/>
        <v>421.81</v>
      </c>
      <c r="M1042" s="60">
        <f t="shared" si="573"/>
        <v>501.49</v>
      </c>
      <c r="N1042" s="60">
        <f t="shared" si="574"/>
        <v>651.53</v>
      </c>
      <c r="O1042" s="60">
        <f t="shared" si="575"/>
        <v>2704.54</v>
      </c>
      <c r="P1042" s="95">
        <f t="shared" si="576"/>
        <v>19670.189999999999</v>
      </c>
    </row>
    <row r="1043" spans="1:16" x14ac:dyDescent="0.2">
      <c r="A1043" s="54">
        <v>38899</v>
      </c>
      <c r="B1043" s="84">
        <f t="shared" si="564"/>
        <v>86.32</v>
      </c>
      <c r="C1043" s="88">
        <v>104.25</v>
      </c>
      <c r="D1043" s="89">
        <f t="shared" si="565"/>
        <v>118.61</v>
      </c>
      <c r="E1043" s="87">
        <f t="shared" si="566"/>
        <v>143</v>
      </c>
      <c r="F1043" s="57">
        <f t="shared" si="567"/>
        <v>85.89</v>
      </c>
      <c r="G1043" s="61">
        <v>105.13</v>
      </c>
      <c r="H1043" s="56">
        <f t="shared" si="568"/>
        <v>120.83</v>
      </c>
      <c r="I1043" s="57">
        <f t="shared" si="569"/>
        <v>148.29</v>
      </c>
      <c r="J1043" s="60">
        <f t="shared" si="570"/>
        <v>200.61</v>
      </c>
      <c r="K1043" s="60">
        <f t="shared" si="571"/>
        <v>308.95999999999998</v>
      </c>
      <c r="L1043" s="60">
        <f t="shared" si="572"/>
        <v>423.26</v>
      </c>
      <c r="M1043" s="60">
        <f t="shared" si="573"/>
        <v>503.22</v>
      </c>
      <c r="N1043" s="60">
        <f t="shared" si="574"/>
        <v>653.77</v>
      </c>
      <c r="O1043" s="60">
        <f t="shared" si="575"/>
        <v>2713.84</v>
      </c>
      <c r="P1043" s="95">
        <f t="shared" si="576"/>
        <v>19737.78</v>
      </c>
    </row>
    <row r="1044" spans="1:16" x14ac:dyDescent="0.2">
      <c r="A1044" s="54">
        <v>38930</v>
      </c>
      <c r="B1044" s="84">
        <f t="shared" si="564"/>
        <v>86.43</v>
      </c>
      <c r="C1044" s="88">
        <v>104.38</v>
      </c>
      <c r="D1044" s="89">
        <f t="shared" si="565"/>
        <v>118.75</v>
      </c>
      <c r="E1044" s="87">
        <f t="shared" si="566"/>
        <v>143.18</v>
      </c>
      <c r="F1044" s="57">
        <f t="shared" si="567"/>
        <v>86</v>
      </c>
      <c r="G1044" s="61">
        <v>105.26</v>
      </c>
      <c r="H1044" s="56">
        <f t="shared" si="568"/>
        <v>120.98</v>
      </c>
      <c r="I1044" s="57">
        <f t="shared" si="569"/>
        <v>148.47</v>
      </c>
      <c r="J1044" s="60">
        <f t="shared" si="570"/>
        <v>200.86</v>
      </c>
      <c r="K1044" s="60">
        <f t="shared" si="571"/>
        <v>309.33999999999997</v>
      </c>
      <c r="L1044" s="60">
        <f t="shared" si="572"/>
        <v>423.79</v>
      </c>
      <c r="M1044" s="60">
        <f t="shared" si="573"/>
        <v>503.84</v>
      </c>
      <c r="N1044" s="60">
        <f t="shared" si="574"/>
        <v>654.58000000000004</v>
      </c>
      <c r="O1044" s="60">
        <f t="shared" si="575"/>
        <v>2717.19</v>
      </c>
      <c r="P1044" s="95">
        <f t="shared" si="576"/>
        <v>19762.189999999999</v>
      </c>
    </row>
    <row r="1045" spans="1:16" x14ac:dyDescent="0.2">
      <c r="A1045" s="54">
        <v>38961</v>
      </c>
      <c r="B1045" s="84">
        <f t="shared" si="564"/>
        <v>86.41</v>
      </c>
      <c r="C1045" s="88">
        <v>104.36</v>
      </c>
      <c r="D1045" s="89">
        <f t="shared" si="565"/>
        <v>118.73</v>
      </c>
      <c r="E1045" s="87">
        <f t="shared" si="566"/>
        <v>143.15</v>
      </c>
      <c r="F1045" s="57">
        <f t="shared" si="567"/>
        <v>85.75</v>
      </c>
      <c r="G1045" s="61">
        <v>104.96</v>
      </c>
      <c r="H1045" s="56">
        <f t="shared" si="568"/>
        <v>120.63</v>
      </c>
      <c r="I1045" s="57">
        <f t="shared" si="569"/>
        <v>148.05000000000001</v>
      </c>
      <c r="J1045" s="60">
        <f t="shared" si="570"/>
        <v>200.28</v>
      </c>
      <c r="K1045" s="60">
        <f t="shared" si="571"/>
        <v>308.45999999999998</v>
      </c>
      <c r="L1045" s="60">
        <f t="shared" si="572"/>
        <v>422.58</v>
      </c>
      <c r="M1045" s="60">
        <f t="shared" si="573"/>
        <v>502.4</v>
      </c>
      <c r="N1045" s="60">
        <f t="shared" si="574"/>
        <v>652.71</v>
      </c>
      <c r="O1045" s="60">
        <f t="shared" si="575"/>
        <v>2709.45</v>
      </c>
      <c r="P1045" s="95">
        <f t="shared" si="576"/>
        <v>19705.86</v>
      </c>
    </row>
    <row r="1046" spans="1:16" x14ac:dyDescent="0.2">
      <c r="A1046" s="54">
        <v>38991</v>
      </c>
      <c r="B1046" s="84">
        <f t="shared" si="564"/>
        <v>86.38</v>
      </c>
      <c r="C1046" s="88">
        <v>104.32</v>
      </c>
      <c r="D1046" s="89">
        <f t="shared" si="565"/>
        <v>118.68</v>
      </c>
      <c r="E1046" s="87">
        <f t="shared" si="566"/>
        <v>143.1</v>
      </c>
      <c r="F1046" s="57">
        <f t="shared" si="567"/>
        <v>85.58</v>
      </c>
      <c r="G1046" s="61">
        <v>104.75</v>
      </c>
      <c r="H1046" s="56">
        <f t="shared" si="568"/>
        <v>120.39</v>
      </c>
      <c r="I1046" s="57">
        <f t="shared" si="569"/>
        <v>147.75</v>
      </c>
      <c r="J1046" s="60">
        <f t="shared" si="570"/>
        <v>199.88</v>
      </c>
      <c r="K1046" s="60">
        <f t="shared" si="571"/>
        <v>307.83999999999997</v>
      </c>
      <c r="L1046" s="60">
        <f t="shared" si="572"/>
        <v>421.73</v>
      </c>
      <c r="M1046" s="60">
        <f t="shared" si="573"/>
        <v>501.4</v>
      </c>
      <c r="N1046" s="60">
        <f t="shared" si="574"/>
        <v>651.41</v>
      </c>
      <c r="O1046" s="60">
        <f t="shared" si="575"/>
        <v>2704.03</v>
      </c>
      <c r="P1046" s="95">
        <f t="shared" si="576"/>
        <v>19666.439999999999</v>
      </c>
    </row>
    <row r="1047" spans="1:16" x14ac:dyDescent="0.2">
      <c r="A1047" s="54">
        <v>39022</v>
      </c>
      <c r="B1047" s="84">
        <f t="shared" si="564"/>
        <v>86.59</v>
      </c>
      <c r="C1047" s="88">
        <v>104.58</v>
      </c>
      <c r="D1047" s="89">
        <f t="shared" si="565"/>
        <v>118.98</v>
      </c>
      <c r="E1047" s="87">
        <f t="shared" si="566"/>
        <v>143.44999999999999</v>
      </c>
      <c r="F1047" s="57">
        <f t="shared" si="567"/>
        <v>85.79</v>
      </c>
      <c r="G1047" s="61">
        <v>105.01</v>
      </c>
      <c r="H1047" s="56">
        <f t="shared" si="568"/>
        <v>120.69</v>
      </c>
      <c r="I1047" s="57">
        <f t="shared" si="569"/>
        <v>148.12</v>
      </c>
      <c r="J1047" s="60">
        <f t="shared" si="570"/>
        <v>200.38</v>
      </c>
      <c r="K1047" s="60">
        <f t="shared" si="571"/>
        <v>308.60000000000002</v>
      </c>
      <c r="L1047" s="60">
        <f t="shared" si="572"/>
        <v>422.78</v>
      </c>
      <c r="M1047" s="60">
        <f t="shared" si="573"/>
        <v>502.64</v>
      </c>
      <c r="N1047" s="60">
        <f t="shared" si="574"/>
        <v>653.03</v>
      </c>
      <c r="O1047" s="60">
        <f t="shared" si="575"/>
        <v>2710.74</v>
      </c>
      <c r="P1047" s="95">
        <f t="shared" si="576"/>
        <v>19715.25</v>
      </c>
    </row>
    <row r="1048" spans="1:16" x14ac:dyDescent="0.2">
      <c r="A1048" s="54">
        <v>39052</v>
      </c>
      <c r="B1048" s="84">
        <f t="shared" si="564"/>
        <v>86.68</v>
      </c>
      <c r="C1048" s="88">
        <v>104.68</v>
      </c>
      <c r="D1048" s="89">
        <f t="shared" si="565"/>
        <v>119.09</v>
      </c>
      <c r="E1048" s="87">
        <f t="shared" si="566"/>
        <v>143.59</v>
      </c>
      <c r="F1048" s="57">
        <f t="shared" si="567"/>
        <v>85.91</v>
      </c>
      <c r="G1048" s="61">
        <v>105.15</v>
      </c>
      <c r="H1048" s="56">
        <f t="shared" si="568"/>
        <v>120.85</v>
      </c>
      <c r="I1048" s="57">
        <f t="shared" si="569"/>
        <v>148.31</v>
      </c>
      <c r="J1048" s="60">
        <f t="shared" si="570"/>
        <v>200.65</v>
      </c>
      <c r="K1048" s="60">
        <f t="shared" si="571"/>
        <v>309.01</v>
      </c>
      <c r="L1048" s="60">
        <f t="shared" si="572"/>
        <v>423.34</v>
      </c>
      <c r="M1048" s="60">
        <f t="shared" si="573"/>
        <v>503.31</v>
      </c>
      <c r="N1048" s="60">
        <f t="shared" si="574"/>
        <v>653.9</v>
      </c>
      <c r="O1048" s="60">
        <f t="shared" si="575"/>
        <v>2714.35</v>
      </c>
      <c r="P1048" s="95">
        <f t="shared" si="576"/>
        <v>19741.53</v>
      </c>
    </row>
    <row r="1049" spans="1:16" x14ac:dyDescent="0.2">
      <c r="A1049" s="54">
        <v>39083</v>
      </c>
      <c r="B1049" s="84">
        <f t="shared" si="564"/>
        <v>86.87</v>
      </c>
      <c r="C1049" s="88">
        <v>104.92</v>
      </c>
      <c r="D1049" s="89">
        <f t="shared" si="565"/>
        <v>119.37</v>
      </c>
      <c r="E1049" s="87">
        <f t="shared" si="566"/>
        <v>143.91999999999999</v>
      </c>
      <c r="F1049" s="57">
        <f t="shared" si="567"/>
        <v>85.95</v>
      </c>
      <c r="G1049" s="61">
        <v>105.2</v>
      </c>
      <c r="H1049" s="56">
        <f t="shared" si="568"/>
        <v>120.91</v>
      </c>
      <c r="I1049" s="57">
        <f t="shared" si="569"/>
        <v>148.38</v>
      </c>
      <c r="J1049" s="60">
        <f t="shared" si="570"/>
        <v>200.74</v>
      </c>
      <c r="K1049" s="60">
        <f t="shared" si="571"/>
        <v>309.16000000000003</v>
      </c>
      <c r="L1049" s="60">
        <f t="shared" si="572"/>
        <v>423.55</v>
      </c>
      <c r="M1049" s="60">
        <f t="shared" si="573"/>
        <v>503.55</v>
      </c>
      <c r="N1049" s="60">
        <f t="shared" si="574"/>
        <v>654.21</v>
      </c>
      <c r="O1049" s="60">
        <f t="shared" si="575"/>
        <v>2715.64</v>
      </c>
      <c r="P1049" s="95">
        <f t="shared" si="576"/>
        <v>19750.919999999998</v>
      </c>
    </row>
    <row r="1050" spans="1:16" x14ac:dyDescent="0.2">
      <c r="A1050" s="54">
        <v>39114</v>
      </c>
      <c r="B1050" s="84">
        <f t="shared" si="564"/>
        <v>87.32</v>
      </c>
      <c r="C1050" s="88">
        <v>105.46</v>
      </c>
      <c r="D1050" s="89">
        <f t="shared" si="565"/>
        <v>119.98</v>
      </c>
      <c r="E1050" s="87">
        <f t="shared" si="566"/>
        <v>144.66</v>
      </c>
      <c r="F1050" s="57">
        <f t="shared" si="567"/>
        <v>86.41</v>
      </c>
      <c r="G1050" s="61">
        <v>105.77</v>
      </c>
      <c r="H1050" s="56">
        <f t="shared" si="568"/>
        <v>121.56</v>
      </c>
      <c r="I1050" s="57">
        <f t="shared" si="569"/>
        <v>149.19</v>
      </c>
      <c r="J1050" s="60">
        <f t="shared" si="570"/>
        <v>201.83</v>
      </c>
      <c r="K1050" s="60">
        <f t="shared" si="571"/>
        <v>310.83999999999997</v>
      </c>
      <c r="L1050" s="60">
        <f t="shared" si="572"/>
        <v>425.84</v>
      </c>
      <c r="M1050" s="60">
        <f t="shared" si="573"/>
        <v>506.28</v>
      </c>
      <c r="N1050" s="60">
        <f t="shared" si="574"/>
        <v>657.75</v>
      </c>
      <c r="O1050" s="60">
        <f t="shared" si="575"/>
        <v>2730.36</v>
      </c>
      <c r="P1050" s="95">
        <f t="shared" si="576"/>
        <v>19857.939999999999</v>
      </c>
    </row>
    <row r="1051" spans="1:16" x14ac:dyDescent="0.2">
      <c r="A1051" s="54">
        <v>39142</v>
      </c>
      <c r="B1051" s="84">
        <f t="shared" si="564"/>
        <v>87.13</v>
      </c>
      <c r="C1051" s="88">
        <v>105.23</v>
      </c>
      <c r="D1051" s="89">
        <f t="shared" si="565"/>
        <v>119.72</v>
      </c>
      <c r="E1051" s="87">
        <f t="shared" si="566"/>
        <v>144.34</v>
      </c>
      <c r="F1051" s="57">
        <f t="shared" si="567"/>
        <v>86.42</v>
      </c>
      <c r="G1051" s="61">
        <v>105.78</v>
      </c>
      <c r="H1051" s="56">
        <f t="shared" si="568"/>
        <v>121.57</v>
      </c>
      <c r="I1051" s="57">
        <f t="shared" si="569"/>
        <v>149.19999999999999</v>
      </c>
      <c r="J1051" s="60">
        <f t="shared" si="570"/>
        <v>201.85</v>
      </c>
      <c r="K1051" s="60">
        <f t="shared" si="571"/>
        <v>310.87</v>
      </c>
      <c r="L1051" s="60">
        <f t="shared" si="572"/>
        <v>425.88</v>
      </c>
      <c r="M1051" s="60">
        <f t="shared" si="573"/>
        <v>506.33</v>
      </c>
      <c r="N1051" s="60">
        <f t="shared" si="574"/>
        <v>657.81</v>
      </c>
      <c r="O1051" s="60">
        <f t="shared" si="575"/>
        <v>2730.62</v>
      </c>
      <c r="P1051" s="95">
        <f t="shared" si="576"/>
        <v>19859.810000000001</v>
      </c>
    </row>
    <row r="1052" spans="1:16" x14ac:dyDescent="0.2">
      <c r="A1052" s="54">
        <v>39173</v>
      </c>
      <c r="B1052" s="84">
        <f t="shared" si="564"/>
        <v>87.42</v>
      </c>
      <c r="C1052" s="88">
        <v>105.58</v>
      </c>
      <c r="D1052" s="89">
        <f t="shared" si="565"/>
        <v>120.12</v>
      </c>
      <c r="E1052" s="87">
        <f t="shared" si="566"/>
        <v>144.82</v>
      </c>
      <c r="F1052" s="57">
        <f t="shared" si="567"/>
        <v>86.81</v>
      </c>
      <c r="G1052" s="61">
        <v>106.26</v>
      </c>
      <c r="H1052" s="56">
        <f t="shared" si="568"/>
        <v>122.12</v>
      </c>
      <c r="I1052" s="57">
        <f t="shared" si="569"/>
        <v>149.88</v>
      </c>
      <c r="J1052" s="60">
        <f t="shared" si="570"/>
        <v>202.77</v>
      </c>
      <c r="K1052" s="60">
        <f t="shared" si="571"/>
        <v>312.27999999999997</v>
      </c>
      <c r="L1052" s="60">
        <f t="shared" si="572"/>
        <v>427.81</v>
      </c>
      <c r="M1052" s="60">
        <f t="shared" si="573"/>
        <v>508.62</v>
      </c>
      <c r="N1052" s="60">
        <f t="shared" si="574"/>
        <v>660.8</v>
      </c>
      <c r="O1052" s="60">
        <f t="shared" si="575"/>
        <v>2743.01</v>
      </c>
      <c r="P1052" s="95">
        <f t="shared" si="576"/>
        <v>19949.93</v>
      </c>
    </row>
    <row r="1053" spans="1:16" x14ac:dyDescent="0.2">
      <c r="A1053" s="54">
        <v>39203</v>
      </c>
      <c r="B1053" s="84">
        <f t="shared" si="564"/>
        <v>87.22</v>
      </c>
      <c r="C1053" s="88">
        <v>105.34</v>
      </c>
      <c r="D1053" s="89">
        <f t="shared" si="565"/>
        <v>119.85</v>
      </c>
      <c r="E1053" s="87">
        <f t="shared" si="566"/>
        <v>144.49</v>
      </c>
      <c r="F1053" s="57">
        <f t="shared" si="567"/>
        <v>86.71</v>
      </c>
      <c r="G1053" s="61">
        <v>106.13</v>
      </c>
      <c r="H1053" s="56">
        <f t="shared" si="568"/>
        <v>121.98</v>
      </c>
      <c r="I1053" s="57">
        <f t="shared" si="569"/>
        <v>149.69999999999999</v>
      </c>
      <c r="J1053" s="60">
        <f t="shared" si="570"/>
        <v>202.52</v>
      </c>
      <c r="K1053" s="60">
        <f t="shared" si="571"/>
        <v>311.89</v>
      </c>
      <c r="L1053" s="60">
        <f t="shared" si="572"/>
        <v>427.29</v>
      </c>
      <c r="M1053" s="60">
        <f t="shared" si="573"/>
        <v>508</v>
      </c>
      <c r="N1053" s="60">
        <f t="shared" si="574"/>
        <v>659.99</v>
      </c>
      <c r="O1053" s="60">
        <f t="shared" si="575"/>
        <v>2739.65</v>
      </c>
      <c r="P1053" s="95">
        <f t="shared" si="576"/>
        <v>19925.53</v>
      </c>
    </row>
    <row r="1054" spans="1:16" x14ac:dyDescent="0.2">
      <c r="A1054" s="54">
        <v>39234</v>
      </c>
      <c r="B1054" s="84">
        <f t="shared" si="564"/>
        <v>87.17</v>
      </c>
      <c r="C1054" s="88">
        <v>105.28</v>
      </c>
      <c r="D1054" s="89">
        <f t="shared" si="565"/>
        <v>119.78</v>
      </c>
      <c r="E1054" s="87">
        <f t="shared" si="566"/>
        <v>144.41</v>
      </c>
      <c r="F1054" s="57">
        <f t="shared" si="567"/>
        <v>86.7</v>
      </c>
      <c r="G1054" s="61">
        <v>106.12</v>
      </c>
      <c r="H1054" s="56">
        <f t="shared" si="568"/>
        <v>121.96</v>
      </c>
      <c r="I1054" s="57">
        <f t="shared" si="569"/>
        <v>149.68</v>
      </c>
      <c r="J1054" s="60">
        <f t="shared" si="570"/>
        <v>202.5</v>
      </c>
      <c r="K1054" s="60">
        <f t="shared" si="571"/>
        <v>311.87</v>
      </c>
      <c r="L1054" s="60">
        <f t="shared" si="572"/>
        <v>427.25</v>
      </c>
      <c r="M1054" s="60">
        <f t="shared" si="573"/>
        <v>507.95</v>
      </c>
      <c r="N1054" s="60">
        <f t="shared" si="574"/>
        <v>659.93</v>
      </c>
      <c r="O1054" s="60">
        <f t="shared" si="575"/>
        <v>2739.39</v>
      </c>
      <c r="P1054" s="95">
        <f t="shared" si="576"/>
        <v>19923.650000000001</v>
      </c>
    </row>
    <row r="1055" spans="1:16" x14ac:dyDescent="0.2">
      <c r="A1055" s="54">
        <v>39264</v>
      </c>
      <c r="B1055" s="84">
        <f t="shared" si="564"/>
        <v>87.52</v>
      </c>
      <c r="C1055" s="88">
        <v>105.7</v>
      </c>
      <c r="D1055" s="89">
        <f t="shared" si="565"/>
        <v>120.25</v>
      </c>
      <c r="E1055" s="87">
        <f t="shared" si="566"/>
        <v>144.99</v>
      </c>
      <c r="F1055" s="57">
        <f t="shared" si="567"/>
        <v>87.07</v>
      </c>
      <c r="G1055" s="61">
        <v>106.57</v>
      </c>
      <c r="H1055" s="56">
        <f t="shared" si="568"/>
        <v>122.48</v>
      </c>
      <c r="I1055" s="57">
        <f t="shared" si="569"/>
        <v>150.32</v>
      </c>
      <c r="J1055" s="60">
        <f t="shared" si="570"/>
        <v>203.36</v>
      </c>
      <c r="K1055" s="60">
        <f t="shared" si="571"/>
        <v>313.19</v>
      </c>
      <c r="L1055" s="60">
        <f t="shared" si="572"/>
        <v>429.06</v>
      </c>
      <c r="M1055" s="60">
        <f t="shared" si="573"/>
        <v>510.11</v>
      </c>
      <c r="N1055" s="60">
        <f t="shared" si="574"/>
        <v>662.73</v>
      </c>
      <c r="O1055" s="60">
        <f t="shared" si="575"/>
        <v>2751.01</v>
      </c>
      <c r="P1055" s="95">
        <f t="shared" si="576"/>
        <v>20008.13</v>
      </c>
    </row>
    <row r="1056" spans="1:16" x14ac:dyDescent="0.2">
      <c r="A1056" s="54">
        <v>39295</v>
      </c>
      <c r="B1056" s="84">
        <f t="shared" si="564"/>
        <v>87.49</v>
      </c>
      <c r="C1056" s="88">
        <v>105.67</v>
      </c>
      <c r="D1056" s="89">
        <f t="shared" si="565"/>
        <v>120.22</v>
      </c>
      <c r="E1056" s="87">
        <f t="shared" si="566"/>
        <v>144.94999999999999</v>
      </c>
      <c r="F1056" s="57">
        <f t="shared" si="567"/>
        <v>86.96</v>
      </c>
      <c r="G1056" s="61">
        <v>106.44</v>
      </c>
      <c r="H1056" s="56">
        <f t="shared" si="568"/>
        <v>122.33</v>
      </c>
      <c r="I1056" s="57">
        <f t="shared" si="569"/>
        <v>150.13</v>
      </c>
      <c r="J1056" s="60">
        <f t="shared" si="570"/>
        <v>203.11</v>
      </c>
      <c r="K1056" s="60">
        <f t="shared" si="571"/>
        <v>312.81</v>
      </c>
      <c r="L1056" s="60">
        <f t="shared" si="572"/>
        <v>428.54</v>
      </c>
      <c r="M1056" s="60">
        <f t="shared" si="573"/>
        <v>509.49</v>
      </c>
      <c r="N1056" s="60">
        <f t="shared" si="574"/>
        <v>661.92</v>
      </c>
      <c r="O1056" s="60">
        <f t="shared" si="575"/>
        <v>2747.65</v>
      </c>
      <c r="P1056" s="95">
        <f t="shared" si="576"/>
        <v>19983.73</v>
      </c>
    </row>
    <row r="1057" spans="1:16" x14ac:dyDescent="0.2">
      <c r="A1057" s="54">
        <v>39326</v>
      </c>
      <c r="B1057" s="84">
        <f t="shared" si="564"/>
        <v>87.53</v>
      </c>
      <c r="C1057" s="88">
        <v>105.71</v>
      </c>
      <c r="D1057" s="89">
        <f t="shared" si="565"/>
        <v>120.27</v>
      </c>
      <c r="E1057" s="87">
        <f t="shared" si="566"/>
        <v>145</v>
      </c>
      <c r="F1057" s="57">
        <f t="shared" si="567"/>
        <v>87.04</v>
      </c>
      <c r="G1057" s="61">
        <v>106.54</v>
      </c>
      <c r="H1057" s="56">
        <f t="shared" si="568"/>
        <v>122.45</v>
      </c>
      <c r="I1057" s="57">
        <f t="shared" si="569"/>
        <v>150.27000000000001</v>
      </c>
      <c r="J1057" s="60">
        <f t="shared" si="570"/>
        <v>203.3</v>
      </c>
      <c r="K1057" s="60">
        <f t="shared" si="571"/>
        <v>313.10000000000002</v>
      </c>
      <c r="L1057" s="60">
        <f t="shared" si="572"/>
        <v>428.94</v>
      </c>
      <c r="M1057" s="60">
        <f t="shared" si="573"/>
        <v>509.96</v>
      </c>
      <c r="N1057" s="60">
        <f t="shared" si="574"/>
        <v>662.54</v>
      </c>
      <c r="O1057" s="60">
        <f t="shared" si="575"/>
        <v>2750.23</v>
      </c>
      <c r="P1057" s="95">
        <f t="shared" si="576"/>
        <v>20002.5</v>
      </c>
    </row>
    <row r="1058" spans="1:16" x14ac:dyDescent="0.2">
      <c r="A1058" s="54">
        <v>39356</v>
      </c>
      <c r="B1058" s="84">
        <f t="shared" si="564"/>
        <v>87.93</v>
      </c>
      <c r="C1058" s="88">
        <v>106.19</v>
      </c>
      <c r="D1058" s="89">
        <f t="shared" si="565"/>
        <v>120.81</v>
      </c>
      <c r="E1058" s="87">
        <f t="shared" si="566"/>
        <v>145.66</v>
      </c>
      <c r="F1058" s="57">
        <f t="shared" si="567"/>
        <v>87.5</v>
      </c>
      <c r="G1058" s="61">
        <v>107.1</v>
      </c>
      <c r="H1058" s="56">
        <f t="shared" si="568"/>
        <v>123.09</v>
      </c>
      <c r="I1058" s="57">
        <f t="shared" si="569"/>
        <v>151.06</v>
      </c>
      <c r="J1058" s="60">
        <f t="shared" si="570"/>
        <v>204.37</v>
      </c>
      <c r="K1058" s="60">
        <f t="shared" si="571"/>
        <v>314.75</v>
      </c>
      <c r="L1058" s="60">
        <f t="shared" si="572"/>
        <v>431.2</v>
      </c>
      <c r="M1058" s="60">
        <f t="shared" si="573"/>
        <v>512.64</v>
      </c>
      <c r="N1058" s="60">
        <f t="shared" si="574"/>
        <v>666.02</v>
      </c>
      <c r="O1058" s="60">
        <f t="shared" si="575"/>
        <v>2764.69</v>
      </c>
      <c r="P1058" s="95">
        <f t="shared" si="576"/>
        <v>20107.64</v>
      </c>
    </row>
    <row r="1059" spans="1:16" x14ac:dyDescent="0.2">
      <c r="A1059" s="54">
        <v>39387</v>
      </c>
      <c r="B1059" s="84">
        <f t="shared" si="564"/>
        <v>88.54</v>
      </c>
      <c r="C1059" s="88">
        <v>106.93</v>
      </c>
      <c r="D1059" s="89">
        <f t="shared" si="565"/>
        <v>121.65</v>
      </c>
      <c r="E1059" s="87">
        <f t="shared" si="566"/>
        <v>146.68</v>
      </c>
      <c r="F1059" s="57">
        <f t="shared" si="567"/>
        <v>88.32</v>
      </c>
      <c r="G1059" s="61">
        <v>108.1</v>
      </c>
      <c r="H1059" s="56">
        <f t="shared" si="568"/>
        <v>124.24</v>
      </c>
      <c r="I1059" s="57">
        <f t="shared" si="569"/>
        <v>152.47999999999999</v>
      </c>
      <c r="J1059" s="60">
        <f t="shared" si="570"/>
        <v>206.28</v>
      </c>
      <c r="K1059" s="60">
        <f t="shared" si="571"/>
        <v>317.68</v>
      </c>
      <c r="L1059" s="60">
        <f t="shared" si="572"/>
        <v>435.22</v>
      </c>
      <c r="M1059" s="60">
        <f t="shared" si="573"/>
        <v>517.42999999999995</v>
      </c>
      <c r="N1059" s="60">
        <f t="shared" si="574"/>
        <v>672.24</v>
      </c>
      <c r="O1059" s="60">
        <f t="shared" si="575"/>
        <v>2790.5</v>
      </c>
      <c r="P1059" s="95">
        <f t="shared" si="576"/>
        <v>20295.39</v>
      </c>
    </row>
    <row r="1060" spans="1:16" x14ac:dyDescent="0.2">
      <c r="A1060" s="54">
        <v>39417</v>
      </c>
      <c r="B1060" s="84">
        <f t="shared" si="564"/>
        <v>88.96</v>
      </c>
      <c r="C1060" s="88">
        <v>107.44</v>
      </c>
      <c r="D1060" s="89">
        <f t="shared" si="565"/>
        <v>122.23</v>
      </c>
      <c r="E1060" s="87">
        <f t="shared" si="566"/>
        <v>147.38</v>
      </c>
      <c r="F1060" s="57">
        <f t="shared" si="567"/>
        <v>88.56</v>
      </c>
      <c r="G1060" s="61">
        <v>108.4</v>
      </c>
      <c r="H1060" s="56">
        <f t="shared" si="568"/>
        <v>124.58</v>
      </c>
      <c r="I1060" s="57">
        <f t="shared" si="569"/>
        <v>152.9</v>
      </c>
      <c r="J1060" s="60">
        <f t="shared" si="570"/>
        <v>206.85</v>
      </c>
      <c r="K1060" s="60">
        <f t="shared" si="571"/>
        <v>318.57</v>
      </c>
      <c r="L1060" s="60">
        <f t="shared" si="572"/>
        <v>436.43</v>
      </c>
      <c r="M1060" s="60">
        <f t="shared" si="573"/>
        <v>518.87</v>
      </c>
      <c r="N1060" s="60">
        <f t="shared" si="574"/>
        <v>674.11</v>
      </c>
      <c r="O1060" s="60">
        <f t="shared" si="575"/>
        <v>2798.25</v>
      </c>
      <c r="P1060" s="95">
        <f t="shared" si="576"/>
        <v>20351.71</v>
      </c>
    </row>
    <row r="1061" spans="1:16" x14ac:dyDescent="0.2">
      <c r="A1061" s="54">
        <v>39448</v>
      </c>
      <c r="B1061" s="84">
        <f t="shared" si="564"/>
        <v>89.3</v>
      </c>
      <c r="C1061" s="88">
        <v>107.85</v>
      </c>
      <c r="D1061" s="89">
        <f t="shared" si="565"/>
        <v>122.7</v>
      </c>
      <c r="E1061" s="87">
        <f t="shared" si="566"/>
        <v>147.94</v>
      </c>
      <c r="F1061" s="57">
        <f t="shared" si="567"/>
        <v>88.92</v>
      </c>
      <c r="G1061" s="61">
        <v>108.84</v>
      </c>
      <c r="H1061" s="56">
        <f t="shared" si="568"/>
        <v>125.09</v>
      </c>
      <c r="I1061" s="57">
        <f t="shared" si="569"/>
        <v>153.52000000000001</v>
      </c>
      <c r="J1061" s="60">
        <f t="shared" si="570"/>
        <v>207.69</v>
      </c>
      <c r="K1061" s="60">
        <f t="shared" si="571"/>
        <v>319.86</v>
      </c>
      <c r="L1061" s="60">
        <f t="shared" si="572"/>
        <v>438.2</v>
      </c>
      <c r="M1061" s="60">
        <f t="shared" si="573"/>
        <v>520.97</v>
      </c>
      <c r="N1061" s="60">
        <f t="shared" si="574"/>
        <v>676.84</v>
      </c>
      <c r="O1061" s="60">
        <f t="shared" si="575"/>
        <v>2809.61</v>
      </c>
      <c r="P1061" s="95">
        <f t="shared" si="576"/>
        <v>20434.32</v>
      </c>
    </row>
    <row r="1062" spans="1:16" x14ac:dyDescent="0.2">
      <c r="A1062" s="54">
        <v>39479</v>
      </c>
      <c r="B1062" s="84">
        <f t="shared" si="564"/>
        <v>90.01</v>
      </c>
      <c r="C1062" s="88">
        <v>108.71</v>
      </c>
      <c r="D1062" s="89">
        <f t="shared" si="565"/>
        <v>123.68</v>
      </c>
      <c r="E1062" s="87">
        <f t="shared" si="566"/>
        <v>149.12</v>
      </c>
      <c r="F1062" s="57">
        <f t="shared" si="567"/>
        <v>89.56</v>
      </c>
      <c r="G1062" s="61">
        <v>109.62</v>
      </c>
      <c r="H1062" s="56">
        <f t="shared" si="568"/>
        <v>125.99</v>
      </c>
      <c r="I1062" s="57">
        <f t="shared" si="569"/>
        <v>154.62</v>
      </c>
      <c r="J1062" s="60">
        <f t="shared" si="570"/>
        <v>209.18</v>
      </c>
      <c r="K1062" s="60">
        <f t="shared" si="571"/>
        <v>322.14999999999998</v>
      </c>
      <c r="L1062" s="60">
        <f t="shared" si="572"/>
        <v>441.34</v>
      </c>
      <c r="M1062" s="60">
        <f t="shared" si="573"/>
        <v>524.71</v>
      </c>
      <c r="N1062" s="60">
        <f t="shared" si="574"/>
        <v>681.69</v>
      </c>
      <c r="O1062" s="60">
        <f t="shared" si="575"/>
        <v>2829.74</v>
      </c>
      <c r="P1062" s="95">
        <f t="shared" si="576"/>
        <v>20580.759999999998</v>
      </c>
    </row>
    <row r="1063" spans="1:16" x14ac:dyDescent="0.2">
      <c r="A1063" s="54">
        <v>39508</v>
      </c>
      <c r="B1063" s="84">
        <f t="shared" si="564"/>
        <v>90.52</v>
      </c>
      <c r="C1063" s="88">
        <v>109.32</v>
      </c>
      <c r="D1063" s="89">
        <f t="shared" si="565"/>
        <v>124.37</v>
      </c>
      <c r="E1063" s="87">
        <f t="shared" si="566"/>
        <v>149.94999999999999</v>
      </c>
      <c r="F1063" s="57">
        <f t="shared" si="567"/>
        <v>90.21</v>
      </c>
      <c r="G1063" s="61">
        <v>110.42</v>
      </c>
      <c r="H1063" s="56">
        <f t="shared" si="568"/>
        <v>126.91</v>
      </c>
      <c r="I1063" s="57">
        <f t="shared" si="569"/>
        <v>155.75</v>
      </c>
      <c r="J1063" s="60">
        <f t="shared" si="570"/>
        <v>210.7</v>
      </c>
      <c r="K1063" s="60">
        <f t="shared" si="571"/>
        <v>324.5</v>
      </c>
      <c r="L1063" s="60">
        <f t="shared" si="572"/>
        <v>444.56</v>
      </c>
      <c r="M1063" s="60">
        <f t="shared" si="573"/>
        <v>528.54</v>
      </c>
      <c r="N1063" s="60">
        <f t="shared" si="574"/>
        <v>686.67</v>
      </c>
      <c r="O1063" s="60">
        <f t="shared" si="575"/>
        <v>2850.39</v>
      </c>
      <c r="P1063" s="95">
        <f t="shared" si="576"/>
        <v>20730.96</v>
      </c>
    </row>
    <row r="1064" spans="1:16" x14ac:dyDescent="0.2">
      <c r="A1064" s="54">
        <v>39539</v>
      </c>
      <c r="B1064" s="84">
        <f t="shared" si="564"/>
        <v>90.66</v>
      </c>
      <c r="C1064" s="88">
        <v>109.49</v>
      </c>
      <c r="D1064" s="89">
        <f t="shared" si="565"/>
        <v>124.57</v>
      </c>
      <c r="E1064" s="87">
        <f t="shared" si="566"/>
        <v>150.19</v>
      </c>
      <c r="F1064" s="57">
        <f t="shared" si="567"/>
        <v>90.42</v>
      </c>
      <c r="G1064" s="61">
        <v>110.67</v>
      </c>
      <c r="H1064" s="56">
        <f t="shared" si="568"/>
        <v>127.19</v>
      </c>
      <c r="I1064" s="57">
        <f t="shared" si="569"/>
        <v>156.1</v>
      </c>
      <c r="J1064" s="60">
        <f t="shared" si="570"/>
        <v>211.18</v>
      </c>
      <c r="K1064" s="60">
        <f t="shared" si="571"/>
        <v>325.24</v>
      </c>
      <c r="L1064" s="60">
        <f t="shared" si="572"/>
        <v>445.57</v>
      </c>
      <c r="M1064" s="60">
        <f t="shared" si="573"/>
        <v>529.73</v>
      </c>
      <c r="N1064" s="60">
        <f t="shared" si="574"/>
        <v>688.22</v>
      </c>
      <c r="O1064" s="60">
        <f t="shared" si="575"/>
        <v>2856.85</v>
      </c>
      <c r="P1064" s="95">
        <f t="shared" si="576"/>
        <v>20777.89</v>
      </c>
    </row>
    <row r="1065" spans="1:16" x14ac:dyDescent="0.2">
      <c r="A1065" s="54">
        <v>39569</v>
      </c>
      <c r="B1065" s="84">
        <f t="shared" si="564"/>
        <v>91.25</v>
      </c>
      <c r="C1065" s="88">
        <v>110.2</v>
      </c>
      <c r="D1065" s="89">
        <f t="shared" si="565"/>
        <v>125.37</v>
      </c>
      <c r="E1065" s="87">
        <f t="shared" si="566"/>
        <v>151.16</v>
      </c>
      <c r="F1065" s="57">
        <f t="shared" si="567"/>
        <v>91.23</v>
      </c>
      <c r="G1065" s="61">
        <v>111.66</v>
      </c>
      <c r="H1065" s="56">
        <f t="shared" si="568"/>
        <v>128.33000000000001</v>
      </c>
      <c r="I1065" s="57">
        <f t="shared" si="569"/>
        <v>157.5</v>
      </c>
      <c r="J1065" s="60">
        <f t="shared" si="570"/>
        <v>213.07</v>
      </c>
      <c r="K1065" s="60">
        <f t="shared" si="571"/>
        <v>328.15</v>
      </c>
      <c r="L1065" s="60">
        <f t="shared" si="572"/>
        <v>449.55</v>
      </c>
      <c r="M1065" s="60">
        <f t="shared" si="573"/>
        <v>534.47</v>
      </c>
      <c r="N1065" s="60">
        <f t="shared" si="574"/>
        <v>694.38</v>
      </c>
      <c r="O1065" s="60">
        <f t="shared" si="575"/>
        <v>2882.4</v>
      </c>
      <c r="P1065" s="95">
        <f t="shared" si="576"/>
        <v>20963.759999999998</v>
      </c>
    </row>
    <row r="1066" spans="1:16" x14ac:dyDescent="0.2">
      <c r="A1066" s="54">
        <v>39600</v>
      </c>
      <c r="B1066" s="84">
        <f t="shared" si="564"/>
        <v>91.59</v>
      </c>
      <c r="C1066" s="88">
        <v>110.62</v>
      </c>
      <c r="D1066" s="89">
        <f t="shared" si="565"/>
        <v>125.85</v>
      </c>
      <c r="E1066" s="87">
        <f t="shared" si="566"/>
        <v>151.74</v>
      </c>
      <c r="F1066" s="57">
        <f t="shared" si="567"/>
        <v>91.73</v>
      </c>
      <c r="G1066" s="61">
        <v>112.28</v>
      </c>
      <c r="H1066" s="56">
        <f t="shared" si="568"/>
        <v>129.04</v>
      </c>
      <c r="I1066" s="57">
        <f t="shared" si="569"/>
        <v>158.37</v>
      </c>
      <c r="J1066" s="60">
        <f t="shared" si="570"/>
        <v>214.25</v>
      </c>
      <c r="K1066" s="60">
        <f t="shared" si="571"/>
        <v>329.97</v>
      </c>
      <c r="L1066" s="60">
        <f t="shared" si="572"/>
        <v>452.05</v>
      </c>
      <c r="M1066" s="60">
        <f t="shared" si="573"/>
        <v>537.44000000000005</v>
      </c>
      <c r="N1066" s="60">
        <f t="shared" si="574"/>
        <v>698.24</v>
      </c>
      <c r="O1066" s="60">
        <f t="shared" si="575"/>
        <v>2898.41</v>
      </c>
      <c r="P1066" s="95">
        <f t="shared" si="576"/>
        <v>21080.17</v>
      </c>
    </row>
    <row r="1067" spans="1:16" x14ac:dyDescent="0.2">
      <c r="A1067" s="54">
        <v>39630</v>
      </c>
      <c r="B1067" s="84">
        <f t="shared" si="564"/>
        <v>92.09</v>
      </c>
      <c r="C1067" s="88">
        <v>111.22</v>
      </c>
      <c r="D1067" s="89">
        <f t="shared" si="565"/>
        <v>126.53</v>
      </c>
      <c r="E1067" s="87">
        <f t="shared" si="566"/>
        <v>152.56</v>
      </c>
      <c r="F1067" s="57">
        <f t="shared" si="567"/>
        <v>92.21</v>
      </c>
      <c r="G1067" s="61">
        <v>112.87</v>
      </c>
      <c r="H1067" s="56">
        <f t="shared" si="568"/>
        <v>129.72</v>
      </c>
      <c r="I1067" s="57">
        <f t="shared" si="569"/>
        <v>159.19999999999999</v>
      </c>
      <c r="J1067" s="60">
        <f t="shared" si="570"/>
        <v>215.38</v>
      </c>
      <c r="K1067" s="60">
        <f t="shared" si="571"/>
        <v>331.7</v>
      </c>
      <c r="L1067" s="60">
        <f t="shared" si="572"/>
        <v>454.43</v>
      </c>
      <c r="M1067" s="60">
        <f t="shared" si="573"/>
        <v>540.26</v>
      </c>
      <c r="N1067" s="60">
        <f t="shared" si="574"/>
        <v>701.9</v>
      </c>
      <c r="O1067" s="60">
        <f t="shared" si="575"/>
        <v>2913.64</v>
      </c>
      <c r="P1067" s="95">
        <f t="shared" si="576"/>
        <v>21190.94</v>
      </c>
    </row>
    <row r="1068" spans="1:16" x14ac:dyDescent="0.2">
      <c r="A1068" s="54">
        <v>39661</v>
      </c>
      <c r="B1068" s="84">
        <f t="shared" si="564"/>
        <v>91.81</v>
      </c>
      <c r="C1068" s="88">
        <v>110.88</v>
      </c>
      <c r="D1068" s="89">
        <f t="shared" si="565"/>
        <v>126.15</v>
      </c>
      <c r="E1068" s="87">
        <f t="shared" si="566"/>
        <v>152.09</v>
      </c>
      <c r="F1068" s="57">
        <f t="shared" si="567"/>
        <v>91.65</v>
      </c>
      <c r="G1068" s="61">
        <v>112.18</v>
      </c>
      <c r="H1068" s="56">
        <f t="shared" si="568"/>
        <v>128.93</v>
      </c>
      <c r="I1068" s="57">
        <f t="shared" si="569"/>
        <v>158.22999999999999</v>
      </c>
      <c r="J1068" s="60">
        <f t="shared" si="570"/>
        <v>214.06</v>
      </c>
      <c r="K1068" s="60">
        <f t="shared" si="571"/>
        <v>329.67</v>
      </c>
      <c r="L1068" s="60">
        <f t="shared" si="572"/>
        <v>451.65</v>
      </c>
      <c r="M1068" s="60">
        <f t="shared" si="573"/>
        <v>536.96</v>
      </c>
      <c r="N1068" s="60">
        <f t="shared" si="574"/>
        <v>697.61</v>
      </c>
      <c r="O1068" s="60">
        <f t="shared" si="575"/>
        <v>2895.83</v>
      </c>
      <c r="P1068" s="95">
        <f t="shared" si="576"/>
        <v>21061.39</v>
      </c>
    </row>
    <row r="1069" spans="1:16" x14ac:dyDescent="0.2">
      <c r="A1069" s="54">
        <v>39692</v>
      </c>
      <c r="B1069" s="84">
        <f t="shared" si="564"/>
        <v>92.03</v>
      </c>
      <c r="C1069" s="88">
        <v>111.15</v>
      </c>
      <c r="D1069" s="89">
        <f t="shared" si="565"/>
        <v>126.46</v>
      </c>
      <c r="E1069" s="87">
        <f t="shared" si="566"/>
        <v>152.46</v>
      </c>
      <c r="F1069" s="57">
        <f t="shared" si="567"/>
        <v>91.8</v>
      </c>
      <c r="G1069" s="61">
        <v>112.36</v>
      </c>
      <c r="H1069" s="56">
        <f t="shared" si="568"/>
        <v>129.13999999999999</v>
      </c>
      <c r="I1069" s="57">
        <f t="shared" si="569"/>
        <v>158.47999999999999</v>
      </c>
      <c r="J1069" s="60">
        <f t="shared" si="570"/>
        <v>214.41</v>
      </c>
      <c r="K1069" s="60">
        <f t="shared" si="571"/>
        <v>330.2</v>
      </c>
      <c r="L1069" s="60">
        <f t="shared" si="572"/>
        <v>452.37</v>
      </c>
      <c r="M1069" s="60">
        <f t="shared" si="573"/>
        <v>537.82000000000005</v>
      </c>
      <c r="N1069" s="60">
        <f t="shared" si="574"/>
        <v>698.73</v>
      </c>
      <c r="O1069" s="60">
        <f t="shared" si="575"/>
        <v>2900.47</v>
      </c>
      <c r="P1069" s="95">
        <f t="shared" si="576"/>
        <v>21095.19</v>
      </c>
    </row>
    <row r="1070" spans="1:16" x14ac:dyDescent="0.2">
      <c r="A1070" s="54">
        <v>39722</v>
      </c>
      <c r="B1070" s="84">
        <f t="shared" si="564"/>
        <v>92.15</v>
      </c>
      <c r="C1070" s="88">
        <v>111.29</v>
      </c>
      <c r="D1070" s="89">
        <f t="shared" si="565"/>
        <v>126.61</v>
      </c>
      <c r="E1070" s="87">
        <f t="shared" si="566"/>
        <v>152.66</v>
      </c>
      <c r="F1070" s="57">
        <f t="shared" si="567"/>
        <v>91.63</v>
      </c>
      <c r="G1070" s="61">
        <v>112.16</v>
      </c>
      <c r="H1070" s="56">
        <f t="shared" si="568"/>
        <v>128.91</v>
      </c>
      <c r="I1070" s="57">
        <f t="shared" si="569"/>
        <v>158.19999999999999</v>
      </c>
      <c r="J1070" s="60">
        <f t="shared" si="570"/>
        <v>214.02</v>
      </c>
      <c r="K1070" s="60">
        <f t="shared" si="571"/>
        <v>329.62</v>
      </c>
      <c r="L1070" s="60">
        <f t="shared" si="572"/>
        <v>451.57</v>
      </c>
      <c r="M1070" s="60">
        <f t="shared" si="573"/>
        <v>536.87</v>
      </c>
      <c r="N1070" s="60">
        <f t="shared" si="574"/>
        <v>697.49</v>
      </c>
      <c r="O1070" s="60">
        <f t="shared" si="575"/>
        <v>2895.31</v>
      </c>
      <c r="P1070" s="95">
        <f t="shared" si="576"/>
        <v>21057.64</v>
      </c>
    </row>
    <row r="1071" spans="1:16" x14ac:dyDescent="0.2">
      <c r="A1071" s="54">
        <v>39753</v>
      </c>
      <c r="B1071" s="84">
        <f t="shared" si="564"/>
        <v>91.98</v>
      </c>
      <c r="C1071" s="88">
        <v>111.09</v>
      </c>
      <c r="D1071" s="89">
        <f t="shared" si="565"/>
        <v>126.39</v>
      </c>
      <c r="E1071" s="87">
        <f t="shared" si="566"/>
        <v>152.38</v>
      </c>
      <c r="F1071" s="57">
        <f t="shared" si="567"/>
        <v>91.09</v>
      </c>
      <c r="G1071" s="61">
        <v>111.49</v>
      </c>
      <c r="H1071" s="56">
        <f t="shared" si="568"/>
        <v>128.13999999999999</v>
      </c>
      <c r="I1071" s="57">
        <f t="shared" si="569"/>
        <v>157.26</v>
      </c>
      <c r="J1071" s="60">
        <f t="shared" si="570"/>
        <v>212.75</v>
      </c>
      <c r="K1071" s="60">
        <f t="shared" si="571"/>
        <v>327.64999999999998</v>
      </c>
      <c r="L1071" s="60">
        <f t="shared" si="572"/>
        <v>448.87</v>
      </c>
      <c r="M1071" s="60">
        <f t="shared" si="573"/>
        <v>533.66</v>
      </c>
      <c r="N1071" s="60">
        <f t="shared" si="574"/>
        <v>693.32</v>
      </c>
      <c r="O1071" s="60">
        <f t="shared" si="575"/>
        <v>2878.01</v>
      </c>
      <c r="P1071" s="95">
        <f t="shared" si="576"/>
        <v>20931.849999999999</v>
      </c>
    </row>
    <row r="1072" spans="1:16" x14ac:dyDescent="0.2">
      <c r="A1072" s="54">
        <v>39783</v>
      </c>
      <c r="B1072" s="84">
        <f t="shared" si="564"/>
        <v>92.11</v>
      </c>
      <c r="C1072" s="88">
        <v>111.24</v>
      </c>
      <c r="D1072" s="89">
        <f t="shared" si="565"/>
        <v>126.56</v>
      </c>
      <c r="E1072" s="87">
        <f t="shared" si="566"/>
        <v>152.59</v>
      </c>
      <c r="F1072" s="57">
        <f t="shared" si="567"/>
        <v>90.89</v>
      </c>
      <c r="G1072" s="61">
        <v>111.25</v>
      </c>
      <c r="H1072" s="56">
        <f t="shared" si="568"/>
        <v>127.86</v>
      </c>
      <c r="I1072" s="57">
        <f t="shared" si="569"/>
        <v>156.91999999999999</v>
      </c>
      <c r="J1072" s="60">
        <f t="shared" si="570"/>
        <v>212.29</v>
      </c>
      <c r="K1072" s="60">
        <f t="shared" si="571"/>
        <v>326.94</v>
      </c>
      <c r="L1072" s="60">
        <f t="shared" si="572"/>
        <v>447.9</v>
      </c>
      <c r="M1072" s="60">
        <f t="shared" si="573"/>
        <v>532.51</v>
      </c>
      <c r="N1072" s="60">
        <f t="shared" si="574"/>
        <v>691.83</v>
      </c>
      <c r="O1072" s="60">
        <f t="shared" si="575"/>
        <v>2871.82</v>
      </c>
      <c r="P1072" s="95">
        <f t="shared" si="576"/>
        <v>20886.79</v>
      </c>
    </row>
    <row r="1073" spans="1:16" x14ac:dyDescent="0.2">
      <c r="A1073" s="54">
        <v>39814</v>
      </c>
      <c r="B1073" s="84">
        <f t="shared" si="564"/>
        <v>92.28</v>
      </c>
      <c r="C1073" s="88">
        <v>111.45</v>
      </c>
      <c r="D1073" s="89">
        <f t="shared" si="565"/>
        <v>126.8</v>
      </c>
      <c r="E1073" s="87">
        <f t="shared" si="566"/>
        <v>152.88</v>
      </c>
      <c r="F1073" s="57">
        <f t="shared" si="567"/>
        <v>90.98</v>
      </c>
      <c r="G1073" s="61">
        <v>111.36</v>
      </c>
      <c r="H1073" s="56">
        <f t="shared" si="568"/>
        <v>127.99</v>
      </c>
      <c r="I1073" s="57">
        <f t="shared" si="569"/>
        <v>157.07</v>
      </c>
      <c r="J1073" s="60">
        <f t="shared" si="570"/>
        <v>212.5</v>
      </c>
      <c r="K1073" s="60">
        <f t="shared" si="571"/>
        <v>327.26</v>
      </c>
      <c r="L1073" s="60">
        <f t="shared" si="572"/>
        <v>448.35</v>
      </c>
      <c r="M1073" s="60">
        <f t="shared" si="573"/>
        <v>533.04</v>
      </c>
      <c r="N1073" s="60">
        <f t="shared" si="574"/>
        <v>692.51</v>
      </c>
      <c r="O1073" s="60">
        <f t="shared" si="575"/>
        <v>2874.66</v>
      </c>
      <c r="P1073" s="95">
        <f t="shared" si="576"/>
        <v>20907.439999999999</v>
      </c>
    </row>
    <row r="1074" spans="1:16" x14ac:dyDescent="0.2">
      <c r="A1074" s="54">
        <v>39845</v>
      </c>
      <c r="B1074" s="84">
        <f t="shared" si="564"/>
        <v>92.53</v>
      </c>
      <c r="C1074" s="88">
        <v>111.75</v>
      </c>
      <c r="D1074" s="89">
        <f t="shared" si="565"/>
        <v>127.14</v>
      </c>
      <c r="E1074" s="87">
        <f t="shared" si="566"/>
        <v>153.29</v>
      </c>
      <c r="F1074" s="57">
        <f t="shared" si="567"/>
        <v>91.29</v>
      </c>
      <c r="G1074" s="61">
        <v>111.74</v>
      </c>
      <c r="H1074" s="56">
        <f t="shared" si="568"/>
        <v>128.41999999999999</v>
      </c>
      <c r="I1074" s="57">
        <f t="shared" si="569"/>
        <v>157.61000000000001</v>
      </c>
      <c r="J1074" s="60">
        <f t="shared" si="570"/>
        <v>213.22</v>
      </c>
      <c r="K1074" s="60">
        <f t="shared" si="571"/>
        <v>328.38</v>
      </c>
      <c r="L1074" s="60">
        <f t="shared" si="572"/>
        <v>449.88</v>
      </c>
      <c r="M1074" s="60">
        <f t="shared" si="573"/>
        <v>534.85</v>
      </c>
      <c r="N1074" s="60">
        <f t="shared" si="574"/>
        <v>694.88</v>
      </c>
      <c r="O1074" s="60">
        <f t="shared" si="575"/>
        <v>2884.47</v>
      </c>
      <c r="P1074" s="95">
        <f t="shared" si="576"/>
        <v>20978.78</v>
      </c>
    </row>
    <row r="1075" spans="1:16" x14ac:dyDescent="0.2">
      <c r="A1075" s="54">
        <v>39873</v>
      </c>
      <c r="B1075" s="84">
        <f t="shared" si="564"/>
        <v>91.97</v>
      </c>
      <c r="C1075" s="88">
        <v>111.07</v>
      </c>
      <c r="D1075" s="89">
        <f t="shared" si="565"/>
        <v>126.36</v>
      </c>
      <c r="E1075" s="87">
        <f t="shared" si="566"/>
        <v>152.35</v>
      </c>
      <c r="F1075" s="57">
        <f t="shared" si="567"/>
        <v>90.77</v>
      </c>
      <c r="G1075" s="61">
        <v>111.1</v>
      </c>
      <c r="H1075" s="56">
        <f t="shared" si="568"/>
        <v>127.69</v>
      </c>
      <c r="I1075" s="57">
        <f t="shared" si="569"/>
        <v>156.71</v>
      </c>
      <c r="J1075" s="60">
        <f t="shared" si="570"/>
        <v>212</v>
      </c>
      <c r="K1075" s="60">
        <f t="shared" si="571"/>
        <v>326.5</v>
      </c>
      <c r="L1075" s="60">
        <f t="shared" si="572"/>
        <v>447.3</v>
      </c>
      <c r="M1075" s="60">
        <f t="shared" si="573"/>
        <v>531.79</v>
      </c>
      <c r="N1075" s="60">
        <f t="shared" si="574"/>
        <v>690.9</v>
      </c>
      <c r="O1075" s="60">
        <f t="shared" si="575"/>
        <v>2867.95</v>
      </c>
      <c r="P1075" s="95">
        <f t="shared" si="576"/>
        <v>20858.63</v>
      </c>
    </row>
    <row r="1076" spans="1:16" x14ac:dyDescent="0.2">
      <c r="A1076" s="54">
        <v>39904</v>
      </c>
      <c r="B1076" s="84">
        <f t="shared" si="564"/>
        <v>92.05</v>
      </c>
      <c r="C1076" s="88">
        <v>111.17</v>
      </c>
      <c r="D1076" s="89">
        <f t="shared" si="565"/>
        <v>126.48</v>
      </c>
      <c r="E1076" s="87">
        <f t="shared" si="566"/>
        <v>152.49</v>
      </c>
      <c r="F1076" s="57">
        <f t="shared" si="567"/>
        <v>90.96</v>
      </c>
      <c r="G1076" s="61">
        <v>111.33</v>
      </c>
      <c r="H1076" s="56">
        <f t="shared" si="568"/>
        <v>127.95</v>
      </c>
      <c r="I1076" s="57">
        <f t="shared" si="569"/>
        <v>157.03</v>
      </c>
      <c r="J1076" s="60">
        <f t="shared" si="570"/>
        <v>212.44</v>
      </c>
      <c r="K1076" s="60">
        <f t="shared" si="571"/>
        <v>327.18</v>
      </c>
      <c r="L1076" s="60">
        <f t="shared" si="572"/>
        <v>448.23</v>
      </c>
      <c r="M1076" s="60">
        <f t="shared" si="573"/>
        <v>532.89</v>
      </c>
      <c r="N1076" s="60">
        <f t="shared" si="574"/>
        <v>692.33</v>
      </c>
      <c r="O1076" s="60">
        <f t="shared" si="575"/>
        <v>2873.88</v>
      </c>
      <c r="P1076" s="95">
        <f t="shared" si="576"/>
        <v>20901.810000000001</v>
      </c>
    </row>
    <row r="1077" spans="1:16" x14ac:dyDescent="0.2">
      <c r="A1077" s="54">
        <v>39934</v>
      </c>
      <c r="B1077" s="84">
        <f t="shared" si="564"/>
        <v>91.87</v>
      </c>
      <c r="C1077" s="88">
        <v>110.96</v>
      </c>
      <c r="D1077" s="89">
        <f t="shared" si="565"/>
        <v>126.24</v>
      </c>
      <c r="E1077" s="87">
        <f t="shared" si="566"/>
        <v>152.19999999999999</v>
      </c>
      <c r="F1077" s="57">
        <f t="shared" si="567"/>
        <v>90.89</v>
      </c>
      <c r="G1077" s="61">
        <v>111.25</v>
      </c>
      <c r="H1077" s="56">
        <f t="shared" si="568"/>
        <v>127.86</v>
      </c>
      <c r="I1077" s="57">
        <f t="shared" si="569"/>
        <v>156.91999999999999</v>
      </c>
      <c r="J1077" s="60">
        <f t="shared" si="570"/>
        <v>212.29</v>
      </c>
      <c r="K1077" s="60">
        <f t="shared" si="571"/>
        <v>326.94</v>
      </c>
      <c r="L1077" s="60">
        <f t="shared" si="572"/>
        <v>447.9</v>
      </c>
      <c r="M1077" s="60">
        <f t="shared" si="573"/>
        <v>532.51</v>
      </c>
      <c r="N1077" s="60">
        <f t="shared" si="574"/>
        <v>691.83</v>
      </c>
      <c r="O1077" s="60">
        <f t="shared" si="575"/>
        <v>2871.82</v>
      </c>
      <c r="P1077" s="95">
        <f t="shared" si="576"/>
        <v>20886.79</v>
      </c>
    </row>
    <row r="1078" spans="1:16" x14ac:dyDescent="0.2">
      <c r="A1078" s="54">
        <v>39965</v>
      </c>
      <c r="B1078" s="84">
        <f t="shared" si="564"/>
        <v>91.49</v>
      </c>
      <c r="C1078" s="88">
        <v>110.5</v>
      </c>
      <c r="D1078" s="89">
        <f t="shared" si="565"/>
        <v>125.72</v>
      </c>
      <c r="E1078" s="87">
        <f t="shared" si="566"/>
        <v>151.57</v>
      </c>
      <c r="F1078" s="57">
        <f t="shared" si="567"/>
        <v>90.72</v>
      </c>
      <c r="G1078" s="61">
        <v>111.04</v>
      </c>
      <c r="H1078" s="56">
        <f t="shared" si="568"/>
        <v>127.62</v>
      </c>
      <c r="I1078" s="57">
        <f t="shared" si="569"/>
        <v>156.62</v>
      </c>
      <c r="J1078" s="60">
        <f t="shared" si="570"/>
        <v>211.89</v>
      </c>
      <c r="K1078" s="60">
        <f t="shared" si="571"/>
        <v>326.32</v>
      </c>
      <c r="L1078" s="60">
        <f t="shared" si="572"/>
        <v>447.06</v>
      </c>
      <c r="M1078" s="60">
        <f t="shared" si="573"/>
        <v>531.5</v>
      </c>
      <c r="N1078" s="60">
        <f t="shared" si="574"/>
        <v>690.52</v>
      </c>
      <c r="O1078" s="60">
        <f t="shared" si="575"/>
        <v>2866.4</v>
      </c>
      <c r="P1078" s="95">
        <f t="shared" si="576"/>
        <v>20847.36</v>
      </c>
    </row>
    <row r="1079" spans="1:16" x14ac:dyDescent="0.2">
      <c r="A1079" s="54">
        <v>39995</v>
      </c>
      <c r="B1079" s="84">
        <f t="shared" si="564"/>
        <v>91.48</v>
      </c>
      <c r="C1079" s="88">
        <v>110.48</v>
      </c>
      <c r="D1079" s="89">
        <f t="shared" si="565"/>
        <v>125.69</v>
      </c>
      <c r="E1079" s="87">
        <f t="shared" si="566"/>
        <v>151.55000000000001</v>
      </c>
      <c r="F1079" s="57">
        <f t="shared" si="567"/>
        <v>90.66</v>
      </c>
      <c r="G1079" s="61">
        <v>110.97</v>
      </c>
      <c r="H1079" s="56">
        <f t="shared" si="568"/>
        <v>127.54</v>
      </c>
      <c r="I1079" s="57">
        <f t="shared" si="569"/>
        <v>156.52000000000001</v>
      </c>
      <c r="J1079" s="60">
        <f t="shared" si="570"/>
        <v>211.75</v>
      </c>
      <c r="K1079" s="60">
        <f t="shared" si="571"/>
        <v>326.12</v>
      </c>
      <c r="L1079" s="60">
        <f t="shared" si="572"/>
        <v>446.78</v>
      </c>
      <c r="M1079" s="60">
        <f t="shared" si="573"/>
        <v>531.16999999999996</v>
      </c>
      <c r="N1079" s="60">
        <f t="shared" si="574"/>
        <v>690.09</v>
      </c>
      <c r="O1079" s="60">
        <f t="shared" si="575"/>
        <v>2864.59</v>
      </c>
      <c r="P1079" s="95">
        <f t="shared" si="576"/>
        <v>20834.22</v>
      </c>
    </row>
    <row r="1080" spans="1:16" x14ac:dyDescent="0.2">
      <c r="A1080" s="54">
        <v>40026</v>
      </c>
      <c r="B1080" s="84">
        <f t="shared" si="564"/>
        <v>91.63</v>
      </c>
      <c r="C1080" s="88">
        <v>110.66</v>
      </c>
      <c r="D1080" s="89">
        <f t="shared" si="565"/>
        <v>125.9</v>
      </c>
      <c r="E1080" s="87">
        <f t="shared" si="566"/>
        <v>151.79</v>
      </c>
      <c r="F1080" s="57">
        <f t="shared" si="567"/>
        <v>90.94</v>
      </c>
      <c r="G1080" s="61">
        <v>111.31</v>
      </c>
      <c r="H1080" s="56">
        <f t="shared" si="568"/>
        <v>127.93</v>
      </c>
      <c r="I1080" s="57">
        <f t="shared" si="569"/>
        <v>157</v>
      </c>
      <c r="J1080" s="60">
        <f t="shared" si="570"/>
        <v>212.4</v>
      </c>
      <c r="K1080" s="60">
        <f t="shared" si="571"/>
        <v>327.12</v>
      </c>
      <c r="L1080" s="60">
        <f t="shared" si="572"/>
        <v>448.15</v>
      </c>
      <c r="M1080" s="60">
        <f t="shared" si="573"/>
        <v>532.79999999999995</v>
      </c>
      <c r="N1080" s="60">
        <f t="shared" si="574"/>
        <v>692.2</v>
      </c>
      <c r="O1080" s="60">
        <f t="shared" si="575"/>
        <v>2873.37</v>
      </c>
      <c r="P1080" s="95">
        <f t="shared" si="576"/>
        <v>20898.05</v>
      </c>
    </row>
    <row r="1081" spans="1:16" x14ac:dyDescent="0.2">
      <c r="A1081" s="54">
        <v>40057</v>
      </c>
      <c r="B1081" s="84">
        <f t="shared" si="564"/>
        <v>91.46</v>
      </c>
      <c r="C1081" s="88">
        <v>110.46</v>
      </c>
      <c r="D1081" s="89">
        <f t="shared" si="565"/>
        <v>125.67</v>
      </c>
      <c r="E1081" s="87">
        <f t="shared" si="566"/>
        <v>151.52000000000001</v>
      </c>
      <c r="F1081" s="57">
        <f t="shared" si="567"/>
        <v>90.7</v>
      </c>
      <c r="G1081" s="61">
        <v>111.02</v>
      </c>
      <c r="H1081" s="56">
        <f t="shared" si="568"/>
        <v>127.6</v>
      </c>
      <c r="I1081" s="57">
        <f t="shared" si="569"/>
        <v>156.59</v>
      </c>
      <c r="J1081" s="60">
        <f t="shared" si="570"/>
        <v>211.85</v>
      </c>
      <c r="K1081" s="60">
        <f t="shared" si="571"/>
        <v>326.27</v>
      </c>
      <c r="L1081" s="60">
        <f t="shared" si="572"/>
        <v>446.98</v>
      </c>
      <c r="M1081" s="60">
        <f t="shared" si="573"/>
        <v>531.41</v>
      </c>
      <c r="N1081" s="60">
        <f t="shared" si="574"/>
        <v>690.4</v>
      </c>
      <c r="O1081" s="60">
        <f t="shared" si="575"/>
        <v>2865.88</v>
      </c>
      <c r="P1081" s="95">
        <f t="shared" si="576"/>
        <v>20843.61</v>
      </c>
    </row>
    <row r="1082" spans="1:16" x14ac:dyDescent="0.2">
      <c r="A1082" s="54">
        <v>40087</v>
      </c>
      <c r="B1082" s="84">
        <f t="shared" si="564"/>
        <v>91.61</v>
      </c>
      <c r="C1082" s="88">
        <v>110.64</v>
      </c>
      <c r="D1082" s="89">
        <f t="shared" si="565"/>
        <v>125.88</v>
      </c>
      <c r="E1082" s="87">
        <f t="shared" si="566"/>
        <v>151.76</v>
      </c>
      <c r="F1082" s="57">
        <f t="shared" si="567"/>
        <v>90.74</v>
      </c>
      <c r="G1082" s="61">
        <v>111.07</v>
      </c>
      <c r="H1082" s="56">
        <f t="shared" si="568"/>
        <v>127.65</v>
      </c>
      <c r="I1082" s="57">
        <f t="shared" si="569"/>
        <v>156.66</v>
      </c>
      <c r="J1082" s="60">
        <f t="shared" si="570"/>
        <v>211.94</v>
      </c>
      <c r="K1082" s="60">
        <f t="shared" si="571"/>
        <v>326.41000000000003</v>
      </c>
      <c r="L1082" s="60">
        <f t="shared" si="572"/>
        <v>447.18</v>
      </c>
      <c r="M1082" s="60">
        <f t="shared" si="573"/>
        <v>531.65</v>
      </c>
      <c r="N1082" s="60">
        <f t="shared" si="574"/>
        <v>690.71</v>
      </c>
      <c r="O1082" s="60">
        <f t="shared" si="575"/>
        <v>2867.17</v>
      </c>
      <c r="P1082" s="95">
        <f t="shared" si="576"/>
        <v>20852.990000000002</v>
      </c>
    </row>
    <row r="1083" spans="1:16" x14ac:dyDescent="0.2">
      <c r="A1083" s="54">
        <v>40118</v>
      </c>
      <c r="B1083" s="84">
        <f t="shared" si="564"/>
        <v>91.7</v>
      </c>
      <c r="C1083" s="88">
        <v>110.75</v>
      </c>
      <c r="D1083" s="89">
        <f t="shared" si="565"/>
        <v>126</v>
      </c>
      <c r="E1083" s="87">
        <f t="shared" si="566"/>
        <v>151.91999999999999</v>
      </c>
      <c r="F1083" s="57">
        <f t="shared" si="567"/>
        <v>90.98</v>
      </c>
      <c r="G1083" s="61">
        <v>111.36</v>
      </c>
      <c r="H1083" s="56">
        <f t="shared" si="568"/>
        <v>127.99</v>
      </c>
      <c r="I1083" s="57">
        <f t="shared" si="569"/>
        <v>157.07</v>
      </c>
      <c r="J1083" s="60">
        <f t="shared" si="570"/>
        <v>212.5</v>
      </c>
      <c r="K1083" s="60">
        <f t="shared" si="571"/>
        <v>327.26</v>
      </c>
      <c r="L1083" s="60">
        <f t="shared" si="572"/>
        <v>448.35</v>
      </c>
      <c r="M1083" s="60">
        <f t="shared" si="573"/>
        <v>533.04</v>
      </c>
      <c r="N1083" s="60">
        <f t="shared" si="574"/>
        <v>692.51</v>
      </c>
      <c r="O1083" s="60">
        <f t="shared" si="575"/>
        <v>2874.66</v>
      </c>
      <c r="P1083" s="95">
        <f t="shared" si="576"/>
        <v>20907.439999999999</v>
      </c>
    </row>
    <row r="1084" spans="1:16" x14ac:dyDescent="0.2">
      <c r="A1084" s="54">
        <v>40148</v>
      </c>
      <c r="B1084" s="84">
        <f t="shared" si="564"/>
        <v>91.87</v>
      </c>
      <c r="C1084" s="88">
        <v>110.96</v>
      </c>
      <c r="D1084" s="89">
        <f t="shared" si="565"/>
        <v>126.24</v>
      </c>
      <c r="E1084" s="87">
        <f t="shared" si="566"/>
        <v>152.19999999999999</v>
      </c>
      <c r="F1084" s="57">
        <f t="shared" si="567"/>
        <v>91.13</v>
      </c>
      <c r="G1084" s="61">
        <v>111.54</v>
      </c>
      <c r="H1084" s="56">
        <f t="shared" si="568"/>
        <v>128.19</v>
      </c>
      <c r="I1084" s="57">
        <f t="shared" si="569"/>
        <v>157.33000000000001</v>
      </c>
      <c r="J1084" s="60">
        <f t="shared" si="570"/>
        <v>212.84</v>
      </c>
      <c r="K1084" s="60">
        <f t="shared" si="571"/>
        <v>327.79</v>
      </c>
      <c r="L1084" s="60">
        <f t="shared" si="572"/>
        <v>449.07</v>
      </c>
      <c r="M1084" s="60">
        <f t="shared" si="573"/>
        <v>533.9</v>
      </c>
      <c r="N1084" s="60">
        <f t="shared" si="574"/>
        <v>693.63</v>
      </c>
      <c r="O1084" s="60">
        <f t="shared" si="575"/>
        <v>2879.3</v>
      </c>
      <c r="P1084" s="95">
        <f t="shared" si="576"/>
        <v>20941.23</v>
      </c>
    </row>
    <row r="1085" spans="1:16" x14ac:dyDescent="0.2">
      <c r="A1085" s="54">
        <v>40179</v>
      </c>
      <c r="B1085" s="84">
        <f t="shared" si="564"/>
        <v>92.21</v>
      </c>
      <c r="C1085" s="88">
        <v>111.36</v>
      </c>
      <c r="D1085" s="89">
        <f t="shared" si="565"/>
        <v>126.69</v>
      </c>
      <c r="E1085" s="87">
        <f t="shared" si="566"/>
        <v>152.75</v>
      </c>
      <c r="F1085" s="57">
        <f t="shared" si="567"/>
        <v>91.54</v>
      </c>
      <c r="G1085" s="61">
        <v>112.05</v>
      </c>
      <c r="H1085" s="56">
        <f t="shared" si="568"/>
        <v>128.78</v>
      </c>
      <c r="I1085" s="57">
        <f t="shared" si="569"/>
        <v>158.05000000000001</v>
      </c>
      <c r="J1085" s="60">
        <f t="shared" si="570"/>
        <v>213.81</v>
      </c>
      <c r="K1085" s="60">
        <f t="shared" si="571"/>
        <v>329.29</v>
      </c>
      <c r="L1085" s="60">
        <f t="shared" si="572"/>
        <v>451.12</v>
      </c>
      <c r="M1085" s="60">
        <f t="shared" si="573"/>
        <v>536.34</v>
      </c>
      <c r="N1085" s="60">
        <f t="shared" si="574"/>
        <v>696.81</v>
      </c>
      <c r="O1085" s="60">
        <f t="shared" si="575"/>
        <v>2892.47</v>
      </c>
      <c r="P1085" s="95">
        <f t="shared" si="576"/>
        <v>21036.98</v>
      </c>
    </row>
    <row r="1086" spans="1:16" x14ac:dyDescent="0.2">
      <c r="A1086" s="54">
        <v>40210</v>
      </c>
      <c r="B1086" s="84">
        <f t="shared" si="564"/>
        <v>92.65</v>
      </c>
      <c r="C1086" s="88">
        <v>111.9</v>
      </c>
      <c r="D1086" s="89">
        <f t="shared" si="565"/>
        <v>127.31</v>
      </c>
      <c r="E1086" s="87">
        <f t="shared" si="566"/>
        <v>153.49</v>
      </c>
      <c r="F1086" s="57">
        <f t="shared" si="567"/>
        <v>91.93</v>
      </c>
      <c r="G1086" s="61">
        <v>112.52</v>
      </c>
      <c r="H1086" s="56">
        <f t="shared" si="568"/>
        <v>129.32</v>
      </c>
      <c r="I1086" s="57">
        <f t="shared" si="569"/>
        <v>158.71</v>
      </c>
      <c r="J1086" s="60">
        <f t="shared" si="570"/>
        <v>214.71</v>
      </c>
      <c r="K1086" s="60">
        <f t="shared" si="571"/>
        <v>330.67</v>
      </c>
      <c r="L1086" s="60">
        <f t="shared" si="572"/>
        <v>453.02</v>
      </c>
      <c r="M1086" s="60">
        <f t="shared" si="573"/>
        <v>538.59</v>
      </c>
      <c r="N1086" s="60">
        <f t="shared" si="574"/>
        <v>699.73</v>
      </c>
      <c r="O1086" s="60">
        <f t="shared" si="575"/>
        <v>2904.6</v>
      </c>
      <c r="P1086" s="95">
        <f t="shared" si="576"/>
        <v>21125.22</v>
      </c>
    </row>
    <row r="1087" spans="1:16" x14ac:dyDescent="0.2">
      <c r="A1087" s="54">
        <v>40238</v>
      </c>
      <c r="B1087" s="84">
        <f t="shared" si="564"/>
        <v>92.83</v>
      </c>
      <c r="C1087" s="88">
        <v>112.11</v>
      </c>
      <c r="D1087" s="89">
        <f t="shared" si="565"/>
        <v>127.55</v>
      </c>
      <c r="E1087" s="87">
        <f t="shared" si="566"/>
        <v>153.78</v>
      </c>
      <c r="F1087" s="57">
        <f t="shared" si="567"/>
        <v>92.27</v>
      </c>
      <c r="G1087" s="61">
        <v>112.94</v>
      </c>
      <c r="H1087" s="56">
        <f t="shared" si="568"/>
        <v>129.80000000000001</v>
      </c>
      <c r="I1087" s="57">
        <f t="shared" si="569"/>
        <v>159.30000000000001</v>
      </c>
      <c r="J1087" s="60">
        <f t="shared" si="570"/>
        <v>215.51</v>
      </c>
      <c r="K1087" s="60">
        <f t="shared" si="571"/>
        <v>331.91</v>
      </c>
      <c r="L1087" s="60">
        <f t="shared" si="572"/>
        <v>454.71</v>
      </c>
      <c r="M1087" s="60">
        <f t="shared" si="573"/>
        <v>540.6</v>
      </c>
      <c r="N1087" s="60">
        <f t="shared" si="574"/>
        <v>702.34</v>
      </c>
      <c r="O1087" s="60">
        <f t="shared" si="575"/>
        <v>2915.44</v>
      </c>
      <c r="P1087" s="95">
        <f t="shared" si="576"/>
        <v>21204.080000000002</v>
      </c>
    </row>
    <row r="1088" spans="1:16" x14ac:dyDescent="0.2">
      <c r="A1088" s="54">
        <v>40269</v>
      </c>
      <c r="B1088" s="84">
        <f t="shared" si="564"/>
        <v>93.02</v>
      </c>
      <c r="C1088" s="88">
        <v>112.34</v>
      </c>
      <c r="D1088" s="89">
        <f t="shared" si="565"/>
        <v>127.81</v>
      </c>
      <c r="E1088" s="87">
        <f t="shared" si="566"/>
        <v>154.1</v>
      </c>
      <c r="F1088" s="57">
        <f t="shared" si="567"/>
        <v>92.59</v>
      </c>
      <c r="G1088" s="61">
        <v>113.33</v>
      </c>
      <c r="H1088" s="56">
        <f t="shared" si="568"/>
        <v>130.25</v>
      </c>
      <c r="I1088" s="57">
        <f t="shared" si="569"/>
        <v>159.85</v>
      </c>
      <c r="J1088" s="60">
        <f t="shared" si="570"/>
        <v>216.26</v>
      </c>
      <c r="K1088" s="60">
        <f t="shared" si="571"/>
        <v>333.05</v>
      </c>
      <c r="L1088" s="60">
        <f t="shared" si="572"/>
        <v>456.28</v>
      </c>
      <c r="M1088" s="60">
        <f t="shared" si="573"/>
        <v>542.47</v>
      </c>
      <c r="N1088" s="60">
        <f t="shared" si="574"/>
        <v>704.77</v>
      </c>
      <c r="O1088" s="60">
        <f t="shared" si="575"/>
        <v>2925.51</v>
      </c>
      <c r="P1088" s="95">
        <f t="shared" si="576"/>
        <v>21277.3</v>
      </c>
    </row>
    <row r="1089" spans="1:16" x14ac:dyDescent="0.2">
      <c r="A1089" s="54">
        <v>40299</v>
      </c>
      <c r="B1089" s="84">
        <f t="shared" si="564"/>
        <v>93.33</v>
      </c>
      <c r="C1089" s="88">
        <v>112.72</v>
      </c>
      <c r="D1089" s="89">
        <f t="shared" si="565"/>
        <v>128.24</v>
      </c>
      <c r="E1089" s="87">
        <f t="shared" si="566"/>
        <v>154.62</v>
      </c>
      <c r="F1089" s="57">
        <f t="shared" si="567"/>
        <v>92.96</v>
      </c>
      <c r="G1089" s="61">
        <v>113.78</v>
      </c>
      <c r="H1089" s="56">
        <f t="shared" si="568"/>
        <v>130.77000000000001</v>
      </c>
      <c r="I1089" s="57">
        <f t="shared" si="569"/>
        <v>160.49</v>
      </c>
      <c r="J1089" s="60">
        <f t="shared" si="570"/>
        <v>217.11</v>
      </c>
      <c r="K1089" s="60">
        <f t="shared" si="571"/>
        <v>334.38</v>
      </c>
      <c r="L1089" s="60">
        <f t="shared" si="572"/>
        <v>458.09</v>
      </c>
      <c r="M1089" s="60">
        <f t="shared" si="573"/>
        <v>544.62</v>
      </c>
      <c r="N1089" s="60">
        <f t="shared" si="574"/>
        <v>707.56</v>
      </c>
      <c r="O1089" s="60">
        <f t="shared" si="575"/>
        <v>2937.13</v>
      </c>
      <c r="P1089" s="95">
        <f t="shared" si="576"/>
        <v>21361.79</v>
      </c>
    </row>
    <row r="1090" spans="1:16" x14ac:dyDescent="0.2">
      <c r="A1090" s="54">
        <v>40330</v>
      </c>
      <c r="B1090" s="84">
        <f t="shared" si="564"/>
        <v>93.35</v>
      </c>
      <c r="C1090" s="88">
        <v>112.74</v>
      </c>
      <c r="D1090" s="89">
        <f t="shared" si="565"/>
        <v>128.26</v>
      </c>
      <c r="E1090" s="87">
        <f t="shared" si="566"/>
        <v>154.65</v>
      </c>
      <c r="F1090" s="57">
        <f t="shared" si="567"/>
        <v>92.95</v>
      </c>
      <c r="G1090" s="61">
        <v>113.77</v>
      </c>
      <c r="H1090" s="56">
        <f t="shared" si="568"/>
        <v>130.76</v>
      </c>
      <c r="I1090" s="57">
        <f t="shared" si="569"/>
        <v>160.47</v>
      </c>
      <c r="J1090" s="60">
        <f t="shared" si="570"/>
        <v>217.1</v>
      </c>
      <c r="K1090" s="60">
        <f t="shared" si="571"/>
        <v>334.35</v>
      </c>
      <c r="L1090" s="60">
        <f t="shared" si="572"/>
        <v>458.05</v>
      </c>
      <c r="M1090" s="60">
        <f t="shared" si="573"/>
        <v>544.57000000000005</v>
      </c>
      <c r="N1090" s="60">
        <f t="shared" si="574"/>
        <v>707.5</v>
      </c>
      <c r="O1090" s="60">
        <f t="shared" si="575"/>
        <v>2936.87</v>
      </c>
      <c r="P1090" s="95">
        <f t="shared" si="576"/>
        <v>21359.91</v>
      </c>
    </row>
    <row r="1091" spans="1:16" x14ac:dyDescent="0.2">
      <c r="A1091" s="54">
        <v>40360</v>
      </c>
      <c r="B1091" s="84">
        <f t="shared" si="564"/>
        <v>93.45</v>
      </c>
      <c r="C1091" s="88">
        <v>112.86</v>
      </c>
      <c r="D1091" s="89">
        <f t="shared" si="565"/>
        <v>128.4</v>
      </c>
      <c r="E1091" s="87">
        <f t="shared" si="566"/>
        <v>154.81</v>
      </c>
      <c r="F1091" s="57">
        <f t="shared" si="567"/>
        <v>92.99</v>
      </c>
      <c r="G1091" s="61">
        <v>113.82</v>
      </c>
      <c r="H1091" s="56">
        <f t="shared" si="568"/>
        <v>130.81</v>
      </c>
      <c r="I1091" s="57">
        <f t="shared" si="569"/>
        <v>160.54</v>
      </c>
      <c r="J1091" s="60">
        <f t="shared" si="570"/>
        <v>217.19</v>
      </c>
      <c r="K1091" s="60">
        <f t="shared" si="571"/>
        <v>334.49</v>
      </c>
      <c r="L1091" s="60">
        <f t="shared" si="572"/>
        <v>458.25</v>
      </c>
      <c r="M1091" s="60">
        <f t="shared" si="573"/>
        <v>544.80999999999995</v>
      </c>
      <c r="N1091" s="60">
        <f t="shared" si="574"/>
        <v>707.81</v>
      </c>
      <c r="O1091" s="60">
        <f t="shared" si="575"/>
        <v>2938.16</v>
      </c>
      <c r="P1091" s="95">
        <f t="shared" si="576"/>
        <v>21369.3</v>
      </c>
    </row>
    <row r="1092" spans="1:16" x14ac:dyDescent="0.2">
      <c r="A1092" s="54">
        <v>40391</v>
      </c>
      <c r="B1092" s="84">
        <f t="shared" si="564"/>
        <v>93.51</v>
      </c>
      <c r="C1092" s="88">
        <v>112.94</v>
      </c>
      <c r="D1092" s="89">
        <f t="shared" si="565"/>
        <v>128.49</v>
      </c>
      <c r="E1092" s="87">
        <f t="shared" si="566"/>
        <v>154.91999999999999</v>
      </c>
      <c r="F1092" s="57">
        <f t="shared" si="567"/>
        <v>93.05</v>
      </c>
      <c r="G1092" s="61">
        <v>113.89</v>
      </c>
      <c r="H1092" s="56">
        <f t="shared" si="568"/>
        <v>130.88999999999999</v>
      </c>
      <c r="I1092" s="57">
        <f t="shared" si="569"/>
        <v>160.63999999999999</v>
      </c>
      <c r="J1092" s="60">
        <f t="shared" si="570"/>
        <v>217.32</v>
      </c>
      <c r="K1092" s="60">
        <f t="shared" si="571"/>
        <v>334.7</v>
      </c>
      <c r="L1092" s="60">
        <f t="shared" si="572"/>
        <v>458.53</v>
      </c>
      <c r="M1092" s="60">
        <f t="shared" si="573"/>
        <v>545.15</v>
      </c>
      <c r="N1092" s="60">
        <f t="shared" si="574"/>
        <v>708.25</v>
      </c>
      <c r="O1092" s="60">
        <f t="shared" si="575"/>
        <v>2939.97</v>
      </c>
      <c r="P1092" s="95">
        <f t="shared" si="576"/>
        <v>21382.44</v>
      </c>
    </row>
    <row r="1093" spans="1:16" x14ac:dyDescent="0.2">
      <c r="A1093" s="54">
        <v>40422</v>
      </c>
      <c r="B1093" s="84">
        <f t="shared" si="564"/>
        <v>93.8</v>
      </c>
      <c r="C1093" s="88">
        <v>113.29</v>
      </c>
      <c r="D1093" s="89">
        <f t="shared" si="565"/>
        <v>128.88999999999999</v>
      </c>
      <c r="E1093" s="87">
        <f t="shared" si="566"/>
        <v>155.4</v>
      </c>
      <c r="F1093" s="57">
        <f t="shared" si="567"/>
        <v>93.34</v>
      </c>
      <c r="G1093" s="61">
        <v>114.25</v>
      </c>
      <c r="H1093" s="56">
        <f t="shared" si="568"/>
        <v>131.31</v>
      </c>
      <c r="I1093" s="57">
        <f t="shared" si="569"/>
        <v>161.15</v>
      </c>
      <c r="J1093" s="60">
        <f t="shared" si="570"/>
        <v>218.01</v>
      </c>
      <c r="K1093" s="60">
        <f t="shared" si="571"/>
        <v>335.76</v>
      </c>
      <c r="L1093" s="60">
        <f t="shared" si="572"/>
        <v>459.98</v>
      </c>
      <c r="M1093" s="60">
        <f t="shared" si="573"/>
        <v>546.87</v>
      </c>
      <c r="N1093" s="60">
        <f t="shared" si="574"/>
        <v>710.49</v>
      </c>
      <c r="O1093" s="60">
        <f t="shared" si="575"/>
        <v>2949.26</v>
      </c>
      <c r="P1093" s="95">
        <f t="shared" si="576"/>
        <v>21450.03</v>
      </c>
    </row>
    <row r="1094" spans="1:16" x14ac:dyDescent="0.2">
      <c r="A1094" s="54">
        <v>40452</v>
      </c>
      <c r="B1094" s="84">
        <f t="shared" si="564"/>
        <v>93.94</v>
      </c>
      <c r="C1094" s="88">
        <v>113.46</v>
      </c>
      <c r="D1094" s="89">
        <f t="shared" si="565"/>
        <v>129.08000000000001</v>
      </c>
      <c r="E1094" s="87">
        <f t="shared" si="566"/>
        <v>155.63</v>
      </c>
      <c r="F1094" s="57">
        <f t="shared" si="567"/>
        <v>93.47</v>
      </c>
      <c r="G1094" s="61">
        <v>114.41</v>
      </c>
      <c r="H1094" s="56">
        <f t="shared" si="568"/>
        <v>131.49</v>
      </c>
      <c r="I1094" s="57">
        <f t="shared" si="569"/>
        <v>161.38</v>
      </c>
      <c r="J1094" s="60">
        <f t="shared" si="570"/>
        <v>218.32</v>
      </c>
      <c r="K1094" s="60">
        <f t="shared" si="571"/>
        <v>336.23</v>
      </c>
      <c r="L1094" s="60">
        <f t="shared" si="572"/>
        <v>460.63</v>
      </c>
      <c r="M1094" s="60">
        <f t="shared" si="573"/>
        <v>547.63</v>
      </c>
      <c r="N1094" s="60">
        <f t="shared" si="574"/>
        <v>711.48</v>
      </c>
      <c r="O1094" s="60">
        <f t="shared" si="575"/>
        <v>2953.39</v>
      </c>
      <c r="P1094" s="95">
        <f t="shared" si="576"/>
        <v>21480.07</v>
      </c>
    </row>
    <row r="1095" spans="1:16" x14ac:dyDescent="0.2">
      <c r="A1095" s="54">
        <v>40483</v>
      </c>
      <c r="B1095" s="84">
        <f t="shared" si="564"/>
        <v>94.02</v>
      </c>
      <c r="C1095" s="88">
        <v>113.55</v>
      </c>
      <c r="D1095" s="89">
        <f t="shared" si="565"/>
        <v>129.19</v>
      </c>
      <c r="E1095" s="87">
        <f t="shared" si="566"/>
        <v>155.76</v>
      </c>
      <c r="F1095" s="57">
        <f t="shared" si="567"/>
        <v>93.59</v>
      </c>
      <c r="G1095" s="61">
        <v>114.55</v>
      </c>
      <c r="H1095" s="56">
        <f t="shared" si="568"/>
        <v>131.65</v>
      </c>
      <c r="I1095" s="57">
        <f t="shared" si="569"/>
        <v>161.57</v>
      </c>
      <c r="J1095" s="60">
        <f t="shared" si="570"/>
        <v>218.58</v>
      </c>
      <c r="K1095" s="60">
        <f t="shared" si="571"/>
        <v>336.64</v>
      </c>
      <c r="L1095" s="60">
        <f t="shared" si="572"/>
        <v>461.19</v>
      </c>
      <c r="M1095" s="60">
        <f t="shared" si="573"/>
        <v>548.30999999999995</v>
      </c>
      <c r="N1095" s="60">
        <f t="shared" si="574"/>
        <v>712.35</v>
      </c>
      <c r="O1095" s="60">
        <f t="shared" si="575"/>
        <v>2957.01</v>
      </c>
      <c r="P1095" s="95">
        <f t="shared" si="576"/>
        <v>21506.35</v>
      </c>
    </row>
    <row r="1096" spans="1:16" x14ac:dyDescent="0.2">
      <c r="A1096" s="54">
        <v>40513</v>
      </c>
      <c r="B1096" s="84">
        <f t="shared" si="564"/>
        <v>94.26</v>
      </c>
      <c r="C1096" s="88">
        <v>113.84</v>
      </c>
      <c r="D1096" s="89">
        <f t="shared" si="565"/>
        <v>129.52000000000001</v>
      </c>
      <c r="E1096" s="87">
        <f t="shared" si="566"/>
        <v>156.15</v>
      </c>
      <c r="F1096" s="57">
        <f t="shared" si="567"/>
        <v>93.96</v>
      </c>
      <c r="G1096" s="61">
        <v>115</v>
      </c>
      <c r="H1096" s="56">
        <f t="shared" si="568"/>
        <v>132.16999999999999</v>
      </c>
      <c r="I1096" s="57">
        <f t="shared" si="569"/>
        <v>162.21</v>
      </c>
      <c r="J1096" s="60">
        <f t="shared" si="570"/>
        <v>219.44</v>
      </c>
      <c r="K1096" s="60">
        <f t="shared" si="571"/>
        <v>337.96</v>
      </c>
      <c r="L1096" s="60">
        <f t="shared" si="572"/>
        <v>463</v>
      </c>
      <c r="M1096" s="60">
        <f t="shared" si="573"/>
        <v>550.46</v>
      </c>
      <c r="N1096" s="60">
        <f t="shared" si="574"/>
        <v>715.15</v>
      </c>
      <c r="O1096" s="60">
        <f t="shared" si="575"/>
        <v>2968.62</v>
      </c>
      <c r="P1096" s="95">
        <f t="shared" si="576"/>
        <v>21590.84</v>
      </c>
    </row>
    <row r="1097" spans="1:16" x14ac:dyDescent="0.2">
      <c r="A1097" s="54">
        <v>40544</v>
      </c>
      <c r="B1097" s="84">
        <f t="shared" si="564"/>
        <v>94.71</v>
      </c>
      <c r="C1097" s="88">
        <v>114.38</v>
      </c>
      <c r="D1097" s="89">
        <f t="shared" si="565"/>
        <v>130.13</v>
      </c>
      <c r="E1097" s="87">
        <f t="shared" si="566"/>
        <v>156.9</v>
      </c>
      <c r="F1097" s="57">
        <f t="shared" si="567"/>
        <v>94.49</v>
      </c>
      <c r="G1097" s="61">
        <v>115.66</v>
      </c>
      <c r="H1097" s="56">
        <f t="shared" si="568"/>
        <v>132.93</v>
      </c>
      <c r="I1097" s="57">
        <f t="shared" si="569"/>
        <v>163.13999999999999</v>
      </c>
      <c r="J1097" s="60">
        <f t="shared" si="570"/>
        <v>220.7</v>
      </c>
      <c r="K1097" s="60">
        <f t="shared" si="571"/>
        <v>339.9</v>
      </c>
      <c r="L1097" s="60">
        <f t="shared" si="572"/>
        <v>465.66</v>
      </c>
      <c r="M1097" s="60">
        <f t="shared" si="573"/>
        <v>553.62</v>
      </c>
      <c r="N1097" s="60">
        <f t="shared" si="574"/>
        <v>719.25</v>
      </c>
      <c r="O1097" s="60">
        <f t="shared" si="575"/>
        <v>2985.66</v>
      </c>
      <c r="P1097" s="95">
        <f t="shared" si="576"/>
        <v>21714.75</v>
      </c>
    </row>
    <row r="1098" spans="1:16" x14ac:dyDescent="0.2">
      <c r="A1098" s="54">
        <v>40575</v>
      </c>
      <c r="B1098" s="84">
        <f t="shared" si="564"/>
        <v>95.26</v>
      </c>
      <c r="C1098" s="88">
        <v>115.05</v>
      </c>
      <c r="D1098" s="89">
        <f t="shared" si="565"/>
        <v>130.88999999999999</v>
      </c>
      <c r="E1098" s="87">
        <f t="shared" si="566"/>
        <v>157.81</v>
      </c>
      <c r="F1098" s="57">
        <f t="shared" si="567"/>
        <v>95.04</v>
      </c>
      <c r="G1098" s="61">
        <v>116.33</v>
      </c>
      <c r="H1098" s="56">
        <f t="shared" si="568"/>
        <v>133.69999999999999</v>
      </c>
      <c r="I1098" s="57">
        <f t="shared" si="569"/>
        <v>164.08</v>
      </c>
      <c r="J1098" s="60">
        <f t="shared" si="570"/>
        <v>221.98</v>
      </c>
      <c r="K1098" s="60">
        <f t="shared" si="571"/>
        <v>341.87</v>
      </c>
      <c r="L1098" s="60">
        <f t="shared" si="572"/>
        <v>468.36</v>
      </c>
      <c r="M1098" s="60">
        <f t="shared" si="573"/>
        <v>556.83000000000004</v>
      </c>
      <c r="N1098" s="60">
        <f t="shared" si="574"/>
        <v>723.42</v>
      </c>
      <c r="O1098" s="60">
        <f t="shared" si="575"/>
        <v>3002.95</v>
      </c>
      <c r="P1098" s="95">
        <f t="shared" si="576"/>
        <v>21840.54</v>
      </c>
    </row>
    <row r="1099" spans="1:16" x14ac:dyDescent="0.2">
      <c r="A1099" s="54">
        <v>40603</v>
      </c>
      <c r="B1099" s="84">
        <f t="shared" si="564"/>
        <v>95.54</v>
      </c>
      <c r="C1099" s="88">
        <v>115.39</v>
      </c>
      <c r="D1099" s="89">
        <f t="shared" si="565"/>
        <v>131.28</v>
      </c>
      <c r="E1099" s="87">
        <f t="shared" si="566"/>
        <v>158.28</v>
      </c>
      <c r="F1099" s="57">
        <f t="shared" si="567"/>
        <v>95.52</v>
      </c>
      <c r="G1099" s="61">
        <v>116.91</v>
      </c>
      <c r="H1099" s="56">
        <f t="shared" si="568"/>
        <v>134.36000000000001</v>
      </c>
      <c r="I1099" s="57">
        <f t="shared" si="569"/>
        <v>164.9</v>
      </c>
      <c r="J1099" s="60">
        <f t="shared" si="570"/>
        <v>223.09</v>
      </c>
      <c r="K1099" s="60">
        <f t="shared" si="571"/>
        <v>343.58</v>
      </c>
      <c r="L1099" s="60">
        <f t="shared" si="572"/>
        <v>470.69</v>
      </c>
      <c r="M1099" s="60">
        <f t="shared" si="573"/>
        <v>559.6</v>
      </c>
      <c r="N1099" s="60">
        <f t="shared" si="574"/>
        <v>727.03</v>
      </c>
      <c r="O1099" s="60">
        <f t="shared" si="575"/>
        <v>3017.93</v>
      </c>
      <c r="P1099" s="95">
        <f t="shared" si="576"/>
        <v>21949.43</v>
      </c>
    </row>
    <row r="1100" spans="1:16" x14ac:dyDescent="0.2">
      <c r="A1100" s="54">
        <v>40634</v>
      </c>
      <c r="B1100" s="84">
        <f t="shared" si="564"/>
        <v>95.69</v>
      </c>
      <c r="C1100" s="88">
        <v>115.57</v>
      </c>
      <c r="D1100" s="89">
        <f t="shared" si="565"/>
        <v>131.47999999999999</v>
      </c>
      <c r="E1100" s="87">
        <f t="shared" si="566"/>
        <v>158.53</v>
      </c>
      <c r="F1100" s="57">
        <f t="shared" si="567"/>
        <v>95.75</v>
      </c>
      <c r="G1100" s="61">
        <v>117.2</v>
      </c>
      <c r="H1100" s="56">
        <f t="shared" si="568"/>
        <v>134.69999999999999</v>
      </c>
      <c r="I1100" s="57">
        <f t="shared" si="569"/>
        <v>165.31</v>
      </c>
      <c r="J1100" s="60">
        <f t="shared" si="570"/>
        <v>223.64</v>
      </c>
      <c r="K1100" s="60">
        <f t="shared" si="571"/>
        <v>344.43</v>
      </c>
      <c r="L1100" s="60">
        <f t="shared" si="572"/>
        <v>471.86</v>
      </c>
      <c r="M1100" s="60">
        <f t="shared" si="573"/>
        <v>560.99</v>
      </c>
      <c r="N1100" s="60">
        <f t="shared" si="574"/>
        <v>728.83</v>
      </c>
      <c r="O1100" s="60">
        <f t="shared" si="575"/>
        <v>3025.41</v>
      </c>
      <c r="P1100" s="95">
        <f t="shared" si="576"/>
        <v>22003.88</v>
      </c>
    </row>
    <row r="1101" spans="1:16" x14ac:dyDescent="0.2">
      <c r="A1101" s="54">
        <v>40664</v>
      </c>
      <c r="B1101" s="84">
        <f t="shared" si="564"/>
        <v>96.03</v>
      </c>
      <c r="C1101" s="88">
        <v>115.98</v>
      </c>
      <c r="D1101" s="89">
        <f t="shared" si="565"/>
        <v>131.94999999999999</v>
      </c>
      <c r="E1101" s="87">
        <f t="shared" si="566"/>
        <v>159.09</v>
      </c>
      <c r="F1101" s="57">
        <f t="shared" si="567"/>
        <v>96.07</v>
      </c>
      <c r="G1101" s="61">
        <v>117.59</v>
      </c>
      <c r="H1101" s="56">
        <f t="shared" si="568"/>
        <v>135.15</v>
      </c>
      <c r="I1101" s="57">
        <f t="shared" si="569"/>
        <v>165.86</v>
      </c>
      <c r="J1101" s="60">
        <f t="shared" si="570"/>
        <v>224.39</v>
      </c>
      <c r="K1101" s="60">
        <f t="shared" si="571"/>
        <v>345.57</v>
      </c>
      <c r="L1101" s="60">
        <f t="shared" si="572"/>
        <v>473.43</v>
      </c>
      <c r="M1101" s="60">
        <f t="shared" si="573"/>
        <v>562.86</v>
      </c>
      <c r="N1101" s="60">
        <f t="shared" si="574"/>
        <v>731.26</v>
      </c>
      <c r="O1101" s="60">
        <f t="shared" si="575"/>
        <v>3035.48</v>
      </c>
      <c r="P1101" s="95">
        <f t="shared" si="576"/>
        <v>22077.1</v>
      </c>
    </row>
    <row r="1102" spans="1:16" x14ac:dyDescent="0.2">
      <c r="A1102" s="54">
        <v>40695</v>
      </c>
      <c r="B1102" s="84">
        <f t="shared" ref="B1102:B1132" si="577">C1102*0.828</f>
        <v>96.4</v>
      </c>
      <c r="C1102" s="88">
        <v>116.43</v>
      </c>
      <c r="D1102" s="89">
        <f t="shared" ref="D1102:D1132" si="578">C1102*1.1377</f>
        <v>132.46</v>
      </c>
      <c r="E1102" s="87">
        <f t="shared" ref="E1102:E1132" si="579">C1102*1.3717</f>
        <v>159.71</v>
      </c>
      <c r="F1102" s="57">
        <f t="shared" ref="F1102:F1132" si="580">G1102*0.817</f>
        <v>96.37</v>
      </c>
      <c r="G1102" s="61">
        <v>117.95</v>
      </c>
      <c r="H1102" s="56">
        <f t="shared" ref="H1102:H1132" si="581">G1102*1.1493</f>
        <v>135.56</v>
      </c>
      <c r="I1102" s="57">
        <f t="shared" ref="I1102:I1132" si="582">G1102*1.4105</f>
        <v>166.37</v>
      </c>
      <c r="J1102" s="60">
        <f t="shared" ref="J1102:J1132" si="583">G1102*1.9082</f>
        <v>225.07</v>
      </c>
      <c r="K1102" s="60">
        <f t="shared" ref="K1102:K1132" si="584">G1102*2.9388</f>
        <v>346.63</v>
      </c>
      <c r="L1102" s="60">
        <f t="shared" ref="L1102:L1132" si="585">G1102*4.0261</f>
        <v>474.88</v>
      </c>
      <c r="M1102" s="60">
        <f t="shared" ref="M1102:M1132" si="586">G1102*4.7866</f>
        <v>564.58000000000004</v>
      </c>
      <c r="N1102" s="60">
        <f t="shared" ref="N1102:N1132" si="587">G1102*6.2187</f>
        <v>733.5</v>
      </c>
      <c r="O1102" s="60">
        <f t="shared" ref="O1102:O1132" si="588">G1102*25.8141</f>
        <v>3044.77</v>
      </c>
      <c r="P1102" s="95">
        <f t="shared" ref="P1102:P1132" si="589">G1102*187.7464</f>
        <v>22144.69</v>
      </c>
    </row>
    <row r="1103" spans="1:16" x14ac:dyDescent="0.2">
      <c r="A1103" s="54">
        <v>40725</v>
      </c>
      <c r="B1103" s="84">
        <f t="shared" si="577"/>
        <v>96.55</v>
      </c>
      <c r="C1103" s="88">
        <v>116.61</v>
      </c>
      <c r="D1103" s="89">
        <f t="shared" si="578"/>
        <v>132.66999999999999</v>
      </c>
      <c r="E1103" s="87">
        <f t="shared" si="579"/>
        <v>159.94999999999999</v>
      </c>
      <c r="F1103" s="57">
        <f t="shared" si="580"/>
        <v>96.48</v>
      </c>
      <c r="G1103" s="61">
        <v>118.09</v>
      </c>
      <c r="H1103" s="56">
        <f t="shared" si="581"/>
        <v>135.72</v>
      </c>
      <c r="I1103" s="57">
        <f t="shared" si="582"/>
        <v>166.57</v>
      </c>
      <c r="J1103" s="60">
        <f t="shared" si="583"/>
        <v>225.34</v>
      </c>
      <c r="K1103" s="60">
        <f t="shared" si="584"/>
        <v>347.04</v>
      </c>
      <c r="L1103" s="60">
        <f t="shared" si="585"/>
        <v>475.44</v>
      </c>
      <c r="M1103" s="60">
        <f t="shared" si="586"/>
        <v>565.25</v>
      </c>
      <c r="N1103" s="60">
        <f t="shared" si="587"/>
        <v>734.37</v>
      </c>
      <c r="O1103" s="60">
        <f t="shared" si="588"/>
        <v>3048.39</v>
      </c>
      <c r="P1103" s="95">
        <f t="shared" si="589"/>
        <v>22170.97</v>
      </c>
    </row>
    <row r="1104" spans="1:16" x14ac:dyDescent="0.2">
      <c r="A1104" s="54">
        <v>40756</v>
      </c>
      <c r="B1104" s="84">
        <f t="shared" si="577"/>
        <v>96.45</v>
      </c>
      <c r="C1104" s="88">
        <v>116.49</v>
      </c>
      <c r="D1104" s="89">
        <f t="shared" si="578"/>
        <v>132.53</v>
      </c>
      <c r="E1104" s="87">
        <f t="shared" si="579"/>
        <v>159.79</v>
      </c>
      <c r="F1104" s="57">
        <f t="shared" si="580"/>
        <v>96.4</v>
      </c>
      <c r="G1104" s="61">
        <v>117.99</v>
      </c>
      <c r="H1104" s="56">
        <f t="shared" si="581"/>
        <v>135.61000000000001</v>
      </c>
      <c r="I1104" s="57">
        <f t="shared" si="582"/>
        <v>166.42</v>
      </c>
      <c r="J1104" s="60">
        <f t="shared" si="583"/>
        <v>225.15</v>
      </c>
      <c r="K1104" s="60">
        <f t="shared" si="584"/>
        <v>346.75</v>
      </c>
      <c r="L1104" s="60">
        <f t="shared" si="585"/>
        <v>475.04</v>
      </c>
      <c r="M1104" s="60">
        <f t="shared" si="586"/>
        <v>564.77</v>
      </c>
      <c r="N1104" s="60">
        <f t="shared" si="587"/>
        <v>733.74</v>
      </c>
      <c r="O1104" s="60">
        <f t="shared" si="588"/>
        <v>3045.81</v>
      </c>
      <c r="P1104" s="95">
        <f t="shared" si="589"/>
        <v>22152.2</v>
      </c>
    </row>
    <row r="1105" spans="1:16" x14ac:dyDescent="0.2">
      <c r="A1105" s="54">
        <v>40787</v>
      </c>
      <c r="B1105" s="84">
        <f t="shared" si="577"/>
        <v>96.65</v>
      </c>
      <c r="C1105" s="88">
        <v>116.73</v>
      </c>
      <c r="D1105" s="89">
        <f t="shared" si="578"/>
        <v>132.80000000000001</v>
      </c>
      <c r="E1105" s="87">
        <f t="shared" si="579"/>
        <v>160.12</v>
      </c>
      <c r="F1105" s="57">
        <f t="shared" si="580"/>
        <v>96.66</v>
      </c>
      <c r="G1105" s="61">
        <v>118.31</v>
      </c>
      <c r="H1105" s="56">
        <f t="shared" si="581"/>
        <v>135.97</v>
      </c>
      <c r="I1105" s="57">
        <f t="shared" si="582"/>
        <v>166.88</v>
      </c>
      <c r="J1105" s="60">
        <f t="shared" si="583"/>
        <v>225.76</v>
      </c>
      <c r="K1105" s="60">
        <f t="shared" si="584"/>
        <v>347.69</v>
      </c>
      <c r="L1105" s="60">
        <f t="shared" si="585"/>
        <v>476.33</v>
      </c>
      <c r="M1105" s="60">
        <f t="shared" si="586"/>
        <v>566.29999999999995</v>
      </c>
      <c r="N1105" s="60">
        <f t="shared" si="587"/>
        <v>735.73</v>
      </c>
      <c r="O1105" s="60">
        <f t="shared" si="588"/>
        <v>3054.07</v>
      </c>
      <c r="P1105" s="95">
        <f t="shared" si="589"/>
        <v>22212.28</v>
      </c>
    </row>
    <row r="1106" spans="1:16" x14ac:dyDescent="0.2">
      <c r="A1106" s="54">
        <v>40817</v>
      </c>
      <c r="B1106" s="84">
        <f t="shared" si="577"/>
        <v>96.84</v>
      </c>
      <c r="C1106" s="88">
        <v>116.96</v>
      </c>
      <c r="D1106" s="89">
        <f t="shared" si="578"/>
        <v>133.07</v>
      </c>
      <c r="E1106" s="87">
        <f t="shared" si="579"/>
        <v>160.43</v>
      </c>
      <c r="F1106" s="57">
        <f t="shared" si="580"/>
        <v>96.81</v>
      </c>
      <c r="G1106" s="61">
        <v>118.49</v>
      </c>
      <c r="H1106" s="56">
        <f t="shared" si="581"/>
        <v>136.18</v>
      </c>
      <c r="I1106" s="57">
        <f t="shared" si="582"/>
        <v>167.13</v>
      </c>
      <c r="J1106" s="60">
        <f t="shared" si="583"/>
        <v>226.1</v>
      </c>
      <c r="K1106" s="60">
        <f t="shared" si="584"/>
        <v>348.22</v>
      </c>
      <c r="L1106" s="60">
        <f t="shared" si="585"/>
        <v>477.05</v>
      </c>
      <c r="M1106" s="60">
        <f t="shared" si="586"/>
        <v>567.16</v>
      </c>
      <c r="N1106" s="60">
        <f t="shared" si="587"/>
        <v>736.85</v>
      </c>
      <c r="O1106" s="60">
        <f t="shared" si="588"/>
        <v>3058.71</v>
      </c>
      <c r="P1106" s="95">
        <f t="shared" si="589"/>
        <v>22246.07</v>
      </c>
    </row>
    <row r="1107" spans="1:16" x14ac:dyDescent="0.2">
      <c r="A1107" s="54">
        <v>40848</v>
      </c>
      <c r="B1107" s="84">
        <f t="shared" si="577"/>
        <v>97.21</v>
      </c>
      <c r="C1107" s="88">
        <v>117.4</v>
      </c>
      <c r="D1107" s="89">
        <f t="shared" si="578"/>
        <v>133.57</v>
      </c>
      <c r="E1107" s="87">
        <f t="shared" si="579"/>
        <v>161.04</v>
      </c>
      <c r="F1107" s="57">
        <f t="shared" si="580"/>
        <v>97.19</v>
      </c>
      <c r="G1107" s="61">
        <v>118.96</v>
      </c>
      <c r="H1107" s="56">
        <f t="shared" si="581"/>
        <v>136.72</v>
      </c>
      <c r="I1107" s="57">
        <f t="shared" si="582"/>
        <v>167.79</v>
      </c>
      <c r="J1107" s="60">
        <f t="shared" si="583"/>
        <v>227</v>
      </c>
      <c r="K1107" s="60">
        <f t="shared" si="584"/>
        <v>349.6</v>
      </c>
      <c r="L1107" s="60">
        <f t="shared" si="585"/>
        <v>478.94</v>
      </c>
      <c r="M1107" s="60">
        <f t="shared" si="586"/>
        <v>569.41</v>
      </c>
      <c r="N1107" s="60">
        <f t="shared" si="587"/>
        <v>739.78</v>
      </c>
      <c r="O1107" s="60">
        <f t="shared" si="588"/>
        <v>3070.85</v>
      </c>
      <c r="P1107" s="95">
        <f t="shared" si="589"/>
        <v>22334.31</v>
      </c>
    </row>
    <row r="1108" spans="1:16" x14ac:dyDescent="0.2">
      <c r="A1108" s="54">
        <v>40878</v>
      </c>
      <c r="B1108" s="84">
        <f t="shared" si="577"/>
        <v>97.31</v>
      </c>
      <c r="C1108" s="88">
        <v>117.52</v>
      </c>
      <c r="D1108" s="89">
        <f t="shared" si="578"/>
        <v>133.69999999999999</v>
      </c>
      <c r="E1108" s="87">
        <f t="shared" si="579"/>
        <v>161.19999999999999</v>
      </c>
      <c r="F1108" s="57">
        <f t="shared" si="580"/>
        <v>97.23</v>
      </c>
      <c r="G1108" s="61">
        <v>119.01</v>
      </c>
      <c r="H1108" s="56">
        <f t="shared" si="581"/>
        <v>136.78</v>
      </c>
      <c r="I1108" s="57">
        <f t="shared" si="582"/>
        <v>167.86</v>
      </c>
      <c r="J1108" s="60">
        <f t="shared" si="583"/>
        <v>227.09</v>
      </c>
      <c r="K1108" s="60">
        <f t="shared" si="584"/>
        <v>349.75</v>
      </c>
      <c r="L1108" s="60">
        <f t="shared" si="585"/>
        <v>479.15</v>
      </c>
      <c r="M1108" s="60">
        <f t="shared" si="586"/>
        <v>569.65</v>
      </c>
      <c r="N1108" s="60">
        <f t="shared" si="587"/>
        <v>740.09</v>
      </c>
      <c r="O1108" s="60">
        <f t="shared" si="588"/>
        <v>3072.14</v>
      </c>
      <c r="P1108" s="95">
        <f t="shared" si="589"/>
        <v>22343.7</v>
      </c>
    </row>
    <row r="1109" spans="1:16" x14ac:dyDescent="0.2">
      <c r="A1109" s="54">
        <v>40909</v>
      </c>
      <c r="B1109" s="84">
        <f t="shared" si="577"/>
        <v>97.91</v>
      </c>
      <c r="C1109" s="88">
        <v>118.25</v>
      </c>
      <c r="D1109" s="89">
        <f t="shared" si="578"/>
        <v>134.53</v>
      </c>
      <c r="E1109" s="87">
        <f t="shared" si="579"/>
        <v>162.19999999999999</v>
      </c>
      <c r="F1109" s="57">
        <f t="shared" si="580"/>
        <v>97.94</v>
      </c>
      <c r="G1109" s="61">
        <v>119.88</v>
      </c>
      <c r="H1109" s="56">
        <f t="shared" si="581"/>
        <v>137.78</v>
      </c>
      <c r="I1109" s="57">
        <f t="shared" si="582"/>
        <v>169.09</v>
      </c>
      <c r="J1109" s="60">
        <f t="shared" si="583"/>
        <v>228.76</v>
      </c>
      <c r="K1109" s="60">
        <f t="shared" si="584"/>
        <v>352.3</v>
      </c>
      <c r="L1109" s="60">
        <f t="shared" si="585"/>
        <v>482.65</v>
      </c>
      <c r="M1109" s="60">
        <f t="shared" si="586"/>
        <v>573.82000000000005</v>
      </c>
      <c r="N1109" s="60">
        <f t="shared" si="587"/>
        <v>745.5</v>
      </c>
      <c r="O1109" s="60">
        <f t="shared" si="588"/>
        <v>3094.59</v>
      </c>
      <c r="P1109" s="95">
        <f t="shared" si="589"/>
        <v>22507.040000000001</v>
      </c>
    </row>
    <row r="1110" spans="1:16" x14ac:dyDescent="0.2">
      <c r="A1110" s="54">
        <v>40940</v>
      </c>
      <c r="B1110" s="84">
        <f t="shared" si="577"/>
        <v>98.51</v>
      </c>
      <c r="C1110" s="88">
        <v>118.97</v>
      </c>
      <c r="D1110" s="89">
        <f t="shared" si="578"/>
        <v>135.35</v>
      </c>
      <c r="E1110" s="87">
        <f t="shared" si="579"/>
        <v>163.19</v>
      </c>
      <c r="F1110" s="57">
        <f t="shared" si="580"/>
        <v>98.52</v>
      </c>
      <c r="G1110" s="61">
        <v>120.59</v>
      </c>
      <c r="H1110" s="56">
        <f t="shared" si="581"/>
        <v>138.59</v>
      </c>
      <c r="I1110" s="57">
        <f t="shared" si="582"/>
        <v>170.09</v>
      </c>
      <c r="J1110" s="60">
        <f t="shared" si="583"/>
        <v>230.11</v>
      </c>
      <c r="K1110" s="60">
        <f t="shared" si="584"/>
        <v>354.39</v>
      </c>
      <c r="L1110" s="60">
        <f t="shared" si="585"/>
        <v>485.51</v>
      </c>
      <c r="M1110" s="60">
        <f t="shared" si="586"/>
        <v>577.22</v>
      </c>
      <c r="N1110" s="60">
        <f t="shared" si="587"/>
        <v>749.91</v>
      </c>
      <c r="O1110" s="60">
        <f t="shared" si="588"/>
        <v>3112.92</v>
      </c>
      <c r="P1110" s="95">
        <f t="shared" si="589"/>
        <v>22640.34</v>
      </c>
    </row>
    <row r="1111" spans="1:16" x14ac:dyDescent="0.2">
      <c r="A1111" s="54">
        <v>40969</v>
      </c>
      <c r="B1111" s="84">
        <f t="shared" si="577"/>
        <v>98.54</v>
      </c>
      <c r="C1111" s="88">
        <v>119.01</v>
      </c>
      <c r="D1111" s="89">
        <f t="shared" si="578"/>
        <v>135.4</v>
      </c>
      <c r="E1111" s="87">
        <f t="shared" si="579"/>
        <v>163.25</v>
      </c>
      <c r="F1111" s="57">
        <f t="shared" si="580"/>
        <v>98.73</v>
      </c>
      <c r="G1111" s="61">
        <v>120.85</v>
      </c>
      <c r="H1111" s="56">
        <f t="shared" si="581"/>
        <v>138.88999999999999</v>
      </c>
      <c r="I1111" s="57">
        <f t="shared" si="582"/>
        <v>170.46</v>
      </c>
      <c r="J1111" s="60">
        <f t="shared" si="583"/>
        <v>230.61</v>
      </c>
      <c r="K1111" s="60">
        <f t="shared" si="584"/>
        <v>355.15</v>
      </c>
      <c r="L1111" s="60">
        <f t="shared" si="585"/>
        <v>486.55</v>
      </c>
      <c r="M1111" s="60">
        <f t="shared" si="586"/>
        <v>578.46</v>
      </c>
      <c r="N1111" s="60">
        <f t="shared" si="587"/>
        <v>751.53</v>
      </c>
      <c r="O1111" s="60">
        <f t="shared" si="588"/>
        <v>3119.63</v>
      </c>
      <c r="P1111" s="95">
        <f t="shared" si="589"/>
        <v>22689.15</v>
      </c>
    </row>
    <row r="1112" spans="1:16" x14ac:dyDescent="0.2">
      <c r="A1112" s="54">
        <v>41000</v>
      </c>
      <c r="B1112" s="84">
        <f t="shared" si="577"/>
        <v>98.52</v>
      </c>
      <c r="C1112" s="88">
        <v>118.99</v>
      </c>
      <c r="D1112" s="89">
        <f t="shared" si="578"/>
        <v>135.37</v>
      </c>
      <c r="E1112" s="87">
        <f t="shared" si="579"/>
        <v>163.22</v>
      </c>
      <c r="F1112" s="57">
        <f t="shared" si="580"/>
        <v>98.8</v>
      </c>
      <c r="G1112" s="61">
        <v>120.93</v>
      </c>
      <c r="H1112" s="56">
        <f t="shared" si="581"/>
        <v>138.97999999999999</v>
      </c>
      <c r="I1112" s="57">
        <f t="shared" si="582"/>
        <v>170.57</v>
      </c>
      <c r="J1112" s="60">
        <f t="shared" si="583"/>
        <v>230.76</v>
      </c>
      <c r="K1112" s="60">
        <f t="shared" si="584"/>
        <v>355.39</v>
      </c>
      <c r="L1112" s="60">
        <f t="shared" si="585"/>
        <v>486.88</v>
      </c>
      <c r="M1112" s="60">
        <f t="shared" si="586"/>
        <v>578.84</v>
      </c>
      <c r="N1112" s="60">
        <f t="shared" si="587"/>
        <v>752.03</v>
      </c>
      <c r="O1112" s="60">
        <f t="shared" si="588"/>
        <v>3121.7</v>
      </c>
      <c r="P1112" s="95">
        <f t="shared" si="589"/>
        <v>22704.17</v>
      </c>
    </row>
    <row r="1113" spans="1:16" x14ac:dyDescent="0.2">
      <c r="A1113" s="54">
        <v>41030</v>
      </c>
      <c r="B1113" s="84">
        <f t="shared" si="577"/>
        <v>98.66</v>
      </c>
      <c r="C1113" s="88">
        <v>119.15</v>
      </c>
      <c r="D1113" s="89">
        <f t="shared" si="578"/>
        <v>135.56</v>
      </c>
      <c r="E1113" s="87">
        <f t="shared" si="579"/>
        <v>163.44</v>
      </c>
      <c r="F1113" s="57">
        <f t="shared" si="580"/>
        <v>98.77</v>
      </c>
      <c r="G1113" s="61">
        <v>120.89</v>
      </c>
      <c r="H1113" s="56">
        <f t="shared" si="581"/>
        <v>138.94</v>
      </c>
      <c r="I1113" s="57">
        <f t="shared" si="582"/>
        <v>170.52</v>
      </c>
      <c r="J1113" s="60">
        <f t="shared" si="583"/>
        <v>230.68</v>
      </c>
      <c r="K1113" s="60">
        <f t="shared" si="584"/>
        <v>355.27</v>
      </c>
      <c r="L1113" s="60">
        <f t="shared" si="585"/>
        <v>486.72</v>
      </c>
      <c r="M1113" s="60">
        <f t="shared" si="586"/>
        <v>578.65</v>
      </c>
      <c r="N1113" s="60">
        <f t="shared" si="587"/>
        <v>751.78</v>
      </c>
      <c r="O1113" s="60">
        <f t="shared" si="588"/>
        <v>3120.67</v>
      </c>
      <c r="P1113" s="95">
        <f t="shared" si="589"/>
        <v>22696.66</v>
      </c>
    </row>
    <row r="1114" spans="1:16" x14ac:dyDescent="0.2">
      <c r="A1114" s="54">
        <v>41061</v>
      </c>
      <c r="B1114" s="84">
        <f t="shared" si="577"/>
        <v>98.53</v>
      </c>
      <c r="C1114" s="88">
        <v>119</v>
      </c>
      <c r="D1114" s="89">
        <f t="shared" si="578"/>
        <v>135.38999999999999</v>
      </c>
      <c r="E1114" s="87">
        <f t="shared" si="579"/>
        <v>163.22999999999999</v>
      </c>
      <c r="F1114" s="57">
        <f t="shared" si="580"/>
        <v>98.54</v>
      </c>
      <c r="G1114" s="61">
        <v>120.61</v>
      </c>
      <c r="H1114" s="56">
        <f t="shared" si="581"/>
        <v>138.62</v>
      </c>
      <c r="I1114" s="57">
        <f t="shared" si="582"/>
        <v>170.12</v>
      </c>
      <c r="J1114" s="60">
        <f t="shared" si="583"/>
        <v>230.15</v>
      </c>
      <c r="K1114" s="60">
        <f t="shared" si="584"/>
        <v>354.45</v>
      </c>
      <c r="L1114" s="60">
        <f t="shared" si="585"/>
        <v>485.59</v>
      </c>
      <c r="M1114" s="60">
        <f t="shared" si="586"/>
        <v>577.30999999999995</v>
      </c>
      <c r="N1114" s="60">
        <f t="shared" si="587"/>
        <v>750.04</v>
      </c>
      <c r="O1114" s="60">
        <f t="shared" si="588"/>
        <v>3113.44</v>
      </c>
      <c r="P1114" s="95">
        <f t="shared" si="589"/>
        <v>22644.09</v>
      </c>
    </row>
    <row r="1115" spans="1:16" x14ac:dyDescent="0.2">
      <c r="A1115" s="54">
        <v>41091</v>
      </c>
      <c r="B1115" s="84">
        <f t="shared" si="577"/>
        <v>98.71</v>
      </c>
      <c r="C1115" s="88">
        <v>119.21</v>
      </c>
      <c r="D1115" s="89">
        <f t="shared" si="578"/>
        <v>135.63</v>
      </c>
      <c r="E1115" s="87">
        <f t="shared" si="579"/>
        <v>163.52000000000001</v>
      </c>
      <c r="F1115" s="57">
        <f t="shared" si="580"/>
        <v>98.72</v>
      </c>
      <c r="G1115" s="61">
        <v>120.83</v>
      </c>
      <c r="H1115" s="56">
        <f t="shared" si="581"/>
        <v>138.87</v>
      </c>
      <c r="I1115" s="57">
        <f t="shared" si="582"/>
        <v>170.43</v>
      </c>
      <c r="J1115" s="60">
        <f t="shared" si="583"/>
        <v>230.57</v>
      </c>
      <c r="K1115" s="60">
        <f t="shared" si="584"/>
        <v>355.1</v>
      </c>
      <c r="L1115" s="60">
        <f t="shared" si="585"/>
        <v>486.47</v>
      </c>
      <c r="M1115" s="60">
        <f t="shared" si="586"/>
        <v>578.36</v>
      </c>
      <c r="N1115" s="60">
        <f t="shared" si="587"/>
        <v>751.41</v>
      </c>
      <c r="O1115" s="60">
        <f t="shared" si="588"/>
        <v>3119.12</v>
      </c>
      <c r="P1115" s="95">
        <f t="shared" si="589"/>
        <v>22685.4</v>
      </c>
    </row>
    <row r="1116" spans="1:16" x14ac:dyDescent="0.2">
      <c r="A1116" s="54">
        <v>41122</v>
      </c>
      <c r="B1116" s="84">
        <f t="shared" si="577"/>
        <v>98.92</v>
      </c>
      <c r="C1116" s="88">
        <v>119.47</v>
      </c>
      <c r="D1116" s="89">
        <f t="shared" si="578"/>
        <v>135.91999999999999</v>
      </c>
      <c r="E1116" s="87">
        <f t="shared" si="579"/>
        <v>163.88</v>
      </c>
      <c r="F1116" s="57">
        <f t="shared" si="580"/>
        <v>99.15</v>
      </c>
      <c r="G1116" s="61">
        <v>121.36</v>
      </c>
      <c r="H1116" s="56">
        <f t="shared" si="581"/>
        <v>139.47999999999999</v>
      </c>
      <c r="I1116" s="57">
        <f t="shared" si="582"/>
        <v>171.18</v>
      </c>
      <c r="J1116" s="60">
        <f t="shared" si="583"/>
        <v>231.58</v>
      </c>
      <c r="K1116" s="60">
        <f t="shared" si="584"/>
        <v>356.65</v>
      </c>
      <c r="L1116" s="60">
        <f t="shared" si="585"/>
        <v>488.61</v>
      </c>
      <c r="M1116" s="60">
        <f t="shared" si="586"/>
        <v>580.9</v>
      </c>
      <c r="N1116" s="60">
        <f t="shared" si="587"/>
        <v>754.7</v>
      </c>
      <c r="O1116" s="60">
        <f t="shared" si="588"/>
        <v>3132.8</v>
      </c>
      <c r="P1116" s="95">
        <f t="shared" si="589"/>
        <v>22784.9</v>
      </c>
    </row>
    <row r="1117" spans="1:16" x14ac:dyDescent="0.2">
      <c r="A1117" s="54">
        <v>41153</v>
      </c>
      <c r="B1117" s="84">
        <f t="shared" si="577"/>
        <v>98.96</v>
      </c>
      <c r="C1117" s="88">
        <v>119.52</v>
      </c>
      <c r="D1117" s="89">
        <f t="shared" si="578"/>
        <v>135.97999999999999</v>
      </c>
      <c r="E1117" s="87">
        <f t="shared" si="579"/>
        <v>163.95</v>
      </c>
      <c r="F1117" s="57">
        <f t="shared" si="580"/>
        <v>99.32</v>
      </c>
      <c r="G1117" s="61">
        <v>121.57</v>
      </c>
      <c r="H1117" s="56">
        <f t="shared" si="581"/>
        <v>139.72</v>
      </c>
      <c r="I1117" s="57">
        <f t="shared" si="582"/>
        <v>171.47</v>
      </c>
      <c r="J1117" s="60">
        <f t="shared" si="583"/>
        <v>231.98</v>
      </c>
      <c r="K1117" s="60">
        <f t="shared" si="584"/>
        <v>357.27</v>
      </c>
      <c r="L1117" s="60">
        <f t="shared" si="585"/>
        <v>489.45</v>
      </c>
      <c r="M1117" s="60">
        <f t="shared" si="586"/>
        <v>581.91</v>
      </c>
      <c r="N1117" s="60">
        <f t="shared" si="587"/>
        <v>756.01</v>
      </c>
      <c r="O1117" s="60">
        <f t="shared" si="588"/>
        <v>3138.22</v>
      </c>
      <c r="P1117" s="95">
        <f t="shared" si="589"/>
        <v>22824.33</v>
      </c>
    </row>
    <row r="1118" spans="1:16" x14ac:dyDescent="0.2">
      <c r="A1118" s="54">
        <v>41183</v>
      </c>
      <c r="B1118" s="84">
        <f t="shared" si="577"/>
        <v>99.25</v>
      </c>
      <c r="C1118" s="88">
        <v>119.87</v>
      </c>
      <c r="D1118" s="89">
        <f t="shared" si="578"/>
        <v>136.38</v>
      </c>
      <c r="E1118" s="87">
        <f t="shared" si="579"/>
        <v>164.43</v>
      </c>
      <c r="F1118" s="57">
        <f t="shared" si="580"/>
        <v>99.5</v>
      </c>
      <c r="G1118" s="61">
        <v>121.79</v>
      </c>
      <c r="H1118" s="56">
        <f t="shared" si="581"/>
        <v>139.97</v>
      </c>
      <c r="I1118" s="57">
        <f t="shared" si="582"/>
        <v>171.78</v>
      </c>
      <c r="J1118" s="60">
        <f t="shared" si="583"/>
        <v>232.4</v>
      </c>
      <c r="K1118" s="60">
        <f t="shared" si="584"/>
        <v>357.92</v>
      </c>
      <c r="L1118" s="60">
        <f t="shared" si="585"/>
        <v>490.34</v>
      </c>
      <c r="M1118" s="60">
        <f t="shared" si="586"/>
        <v>582.96</v>
      </c>
      <c r="N1118" s="60">
        <f t="shared" si="587"/>
        <v>757.38</v>
      </c>
      <c r="O1118" s="60">
        <f t="shared" si="588"/>
        <v>3143.9</v>
      </c>
      <c r="P1118" s="95">
        <f t="shared" si="589"/>
        <v>22865.63</v>
      </c>
    </row>
    <row r="1119" spans="1:16" x14ac:dyDescent="0.2">
      <c r="A1119" s="54">
        <v>41214</v>
      </c>
      <c r="B1119" s="84">
        <f t="shared" si="577"/>
        <v>99.32</v>
      </c>
      <c r="C1119" s="88">
        <v>119.95</v>
      </c>
      <c r="D1119" s="89">
        <f t="shared" si="578"/>
        <v>136.47</v>
      </c>
      <c r="E1119" s="87">
        <f t="shared" si="579"/>
        <v>164.54</v>
      </c>
      <c r="F1119" s="57">
        <f t="shared" si="580"/>
        <v>99.39</v>
      </c>
      <c r="G1119" s="61">
        <v>121.65</v>
      </c>
      <c r="H1119" s="56">
        <f t="shared" si="581"/>
        <v>139.81</v>
      </c>
      <c r="I1119" s="57">
        <f t="shared" si="582"/>
        <v>171.59</v>
      </c>
      <c r="J1119" s="60">
        <f t="shared" si="583"/>
        <v>232.13</v>
      </c>
      <c r="K1119" s="60">
        <f t="shared" si="584"/>
        <v>357.51</v>
      </c>
      <c r="L1119" s="60">
        <f t="shared" si="585"/>
        <v>489.78</v>
      </c>
      <c r="M1119" s="60">
        <f t="shared" si="586"/>
        <v>582.29</v>
      </c>
      <c r="N1119" s="60">
        <f t="shared" si="587"/>
        <v>756.5</v>
      </c>
      <c r="O1119" s="60">
        <f t="shared" si="588"/>
        <v>3140.29</v>
      </c>
      <c r="P1119" s="95">
        <f t="shared" si="589"/>
        <v>22839.35</v>
      </c>
    </row>
    <row r="1120" spans="1:16" x14ac:dyDescent="0.2">
      <c r="A1120" s="54">
        <v>41244</v>
      </c>
      <c r="B1120" s="84">
        <f t="shared" si="577"/>
        <v>99.41</v>
      </c>
      <c r="C1120" s="88">
        <v>120.06</v>
      </c>
      <c r="D1120" s="89">
        <f t="shared" si="578"/>
        <v>136.59</v>
      </c>
      <c r="E1120" s="87">
        <f t="shared" si="579"/>
        <v>164.69</v>
      </c>
      <c r="F1120" s="57">
        <f t="shared" si="580"/>
        <v>99.4</v>
      </c>
      <c r="G1120" s="61">
        <v>121.66</v>
      </c>
      <c r="H1120" s="56">
        <f t="shared" si="581"/>
        <v>139.82</v>
      </c>
      <c r="I1120" s="57">
        <f t="shared" si="582"/>
        <v>171.6</v>
      </c>
      <c r="J1120" s="60">
        <f t="shared" si="583"/>
        <v>232.15</v>
      </c>
      <c r="K1120" s="60">
        <f t="shared" si="584"/>
        <v>357.53</v>
      </c>
      <c r="L1120" s="60">
        <f t="shared" si="585"/>
        <v>489.82</v>
      </c>
      <c r="M1120" s="60">
        <f t="shared" si="586"/>
        <v>582.34</v>
      </c>
      <c r="N1120" s="60">
        <f t="shared" si="587"/>
        <v>756.57</v>
      </c>
      <c r="O1120" s="60">
        <f t="shared" si="588"/>
        <v>3140.54</v>
      </c>
      <c r="P1120" s="95">
        <f t="shared" si="589"/>
        <v>22841.23</v>
      </c>
    </row>
    <row r="1121" spans="1:16" x14ac:dyDescent="0.2">
      <c r="A1121" s="54">
        <v>41275</v>
      </c>
      <c r="B1121" s="84">
        <f t="shared" si="577"/>
        <v>99.36</v>
      </c>
      <c r="C1121" s="88">
        <v>120</v>
      </c>
      <c r="D1121" s="89">
        <f t="shared" si="578"/>
        <v>136.52000000000001</v>
      </c>
      <c r="E1121" s="87">
        <f t="shared" si="579"/>
        <v>164.6</v>
      </c>
      <c r="F1121" s="57">
        <f t="shared" si="580"/>
        <v>99.37</v>
      </c>
      <c r="G1121" s="61">
        <v>121.63</v>
      </c>
      <c r="H1121" s="56">
        <f t="shared" si="581"/>
        <v>139.79</v>
      </c>
      <c r="I1121" s="57">
        <f t="shared" si="582"/>
        <v>171.56</v>
      </c>
      <c r="J1121" s="60">
        <f t="shared" si="583"/>
        <v>232.09</v>
      </c>
      <c r="K1121" s="60">
        <f t="shared" si="584"/>
        <v>357.45</v>
      </c>
      <c r="L1121" s="60">
        <f t="shared" si="585"/>
        <v>489.69</v>
      </c>
      <c r="M1121" s="60">
        <f t="shared" si="586"/>
        <v>582.19000000000005</v>
      </c>
      <c r="N1121" s="60">
        <f t="shared" si="587"/>
        <v>756.38</v>
      </c>
      <c r="O1121" s="60">
        <f t="shared" si="588"/>
        <v>3139.77</v>
      </c>
      <c r="P1121" s="95">
        <f t="shared" si="589"/>
        <v>22835.59</v>
      </c>
    </row>
    <row r="1122" spans="1:16" x14ac:dyDescent="0.2">
      <c r="A1122" s="54">
        <v>41306</v>
      </c>
      <c r="B1122" s="84">
        <f t="shared" si="577"/>
        <v>99.58</v>
      </c>
      <c r="C1122" s="88">
        <v>120.27</v>
      </c>
      <c r="D1122" s="89">
        <f t="shared" si="578"/>
        <v>136.83000000000001</v>
      </c>
      <c r="E1122" s="87">
        <f t="shared" si="579"/>
        <v>164.97</v>
      </c>
      <c r="F1122" s="57">
        <f t="shared" si="580"/>
        <v>99.69</v>
      </c>
      <c r="G1122" s="61">
        <v>122.02</v>
      </c>
      <c r="H1122" s="56">
        <f t="shared" si="581"/>
        <v>140.24</v>
      </c>
      <c r="I1122" s="57">
        <f t="shared" si="582"/>
        <v>172.11</v>
      </c>
      <c r="J1122" s="60">
        <f t="shared" si="583"/>
        <v>232.84</v>
      </c>
      <c r="K1122" s="60">
        <f t="shared" si="584"/>
        <v>358.59</v>
      </c>
      <c r="L1122" s="60">
        <f t="shared" si="585"/>
        <v>491.26</v>
      </c>
      <c r="M1122" s="60">
        <f t="shared" si="586"/>
        <v>584.05999999999995</v>
      </c>
      <c r="N1122" s="60">
        <f t="shared" si="587"/>
        <v>758.81</v>
      </c>
      <c r="O1122" s="60">
        <f t="shared" si="588"/>
        <v>3149.84</v>
      </c>
      <c r="P1122" s="95">
        <f t="shared" si="589"/>
        <v>22908.82</v>
      </c>
    </row>
    <row r="1123" spans="1:16" x14ac:dyDescent="0.2">
      <c r="A1123" s="54">
        <v>41334</v>
      </c>
      <c r="B1123" s="84">
        <f t="shared" si="577"/>
        <v>99.77</v>
      </c>
      <c r="C1123" s="88">
        <v>120.5</v>
      </c>
      <c r="D1123" s="89">
        <f t="shared" si="578"/>
        <v>137.09</v>
      </c>
      <c r="E1123" s="87">
        <f t="shared" si="579"/>
        <v>165.29</v>
      </c>
      <c r="F1123" s="57">
        <f t="shared" si="580"/>
        <v>99.83</v>
      </c>
      <c r="G1123" s="61">
        <v>122.19</v>
      </c>
      <c r="H1123" s="56">
        <f t="shared" si="581"/>
        <v>140.43</v>
      </c>
      <c r="I1123" s="57">
        <f t="shared" si="582"/>
        <v>172.35</v>
      </c>
      <c r="J1123" s="60">
        <f t="shared" si="583"/>
        <v>233.16</v>
      </c>
      <c r="K1123" s="60">
        <f t="shared" si="584"/>
        <v>359.09</v>
      </c>
      <c r="L1123" s="60">
        <f t="shared" si="585"/>
        <v>491.95</v>
      </c>
      <c r="M1123" s="60">
        <f t="shared" si="586"/>
        <v>584.87</v>
      </c>
      <c r="N1123" s="60">
        <f t="shared" si="587"/>
        <v>759.86</v>
      </c>
      <c r="O1123" s="60">
        <f t="shared" si="588"/>
        <v>3154.22</v>
      </c>
      <c r="P1123" s="95">
        <f t="shared" si="589"/>
        <v>22940.73</v>
      </c>
    </row>
    <row r="1124" spans="1:16" x14ac:dyDescent="0.2">
      <c r="A1124" s="54">
        <v>41365</v>
      </c>
      <c r="B1124" s="84">
        <f t="shared" si="577"/>
        <v>99.77</v>
      </c>
      <c r="C1124" s="88">
        <v>120.49</v>
      </c>
      <c r="D1124" s="89">
        <f t="shared" si="578"/>
        <v>137.08000000000001</v>
      </c>
      <c r="E1124" s="87">
        <f t="shared" si="579"/>
        <v>165.28</v>
      </c>
      <c r="F1124" s="57">
        <f t="shared" si="580"/>
        <v>99.79</v>
      </c>
      <c r="G1124" s="61">
        <v>122.14</v>
      </c>
      <c r="H1124" s="56">
        <f t="shared" si="581"/>
        <v>140.38</v>
      </c>
      <c r="I1124" s="57">
        <f t="shared" si="582"/>
        <v>172.28</v>
      </c>
      <c r="J1124" s="60">
        <f t="shared" si="583"/>
        <v>233.07</v>
      </c>
      <c r="K1124" s="60">
        <f t="shared" si="584"/>
        <v>358.95</v>
      </c>
      <c r="L1124" s="60">
        <f t="shared" si="585"/>
        <v>491.75</v>
      </c>
      <c r="M1124" s="60">
        <f t="shared" si="586"/>
        <v>584.64</v>
      </c>
      <c r="N1124" s="60">
        <f t="shared" si="587"/>
        <v>759.55</v>
      </c>
      <c r="O1124" s="60">
        <f t="shared" si="588"/>
        <v>3152.93</v>
      </c>
      <c r="P1124" s="95">
        <f t="shared" si="589"/>
        <v>22931.35</v>
      </c>
    </row>
    <row r="1125" spans="1:16" x14ac:dyDescent="0.2">
      <c r="A1125" s="54">
        <v>41395</v>
      </c>
      <c r="B1125" s="84">
        <f t="shared" si="577"/>
        <v>100.03</v>
      </c>
      <c r="C1125" s="88">
        <v>120.81</v>
      </c>
      <c r="D1125" s="89">
        <f t="shared" si="578"/>
        <v>137.44999999999999</v>
      </c>
      <c r="E1125" s="87">
        <f t="shared" si="579"/>
        <v>165.72</v>
      </c>
      <c r="F1125" s="57">
        <f t="shared" si="580"/>
        <v>99.94</v>
      </c>
      <c r="G1125" s="61">
        <v>122.32</v>
      </c>
      <c r="H1125" s="56">
        <f t="shared" si="581"/>
        <v>140.58000000000001</v>
      </c>
      <c r="I1125" s="57">
        <f t="shared" si="582"/>
        <v>172.53</v>
      </c>
      <c r="J1125" s="60">
        <f t="shared" si="583"/>
        <v>233.41</v>
      </c>
      <c r="K1125" s="60">
        <f t="shared" si="584"/>
        <v>359.47</v>
      </c>
      <c r="L1125" s="60">
        <f t="shared" si="585"/>
        <v>492.47</v>
      </c>
      <c r="M1125" s="60">
        <f t="shared" si="586"/>
        <v>585.5</v>
      </c>
      <c r="N1125" s="60">
        <f t="shared" si="587"/>
        <v>760.67</v>
      </c>
      <c r="O1125" s="60">
        <f t="shared" si="588"/>
        <v>3157.58</v>
      </c>
      <c r="P1125" s="95">
        <f t="shared" si="589"/>
        <v>22965.14</v>
      </c>
    </row>
    <row r="1126" spans="1:16" x14ac:dyDescent="0.2">
      <c r="A1126" s="54">
        <v>41426</v>
      </c>
      <c r="B1126" s="84">
        <f t="shared" si="577"/>
        <v>100.2</v>
      </c>
      <c r="C1126" s="88">
        <v>121.01</v>
      </c>
      <c r="D1126" s="89">
        <f t="shared" si="578"/>
        <v>137.66999999999999</v>
      </c>
      <c r="E1126" s="87">
        <f t="shared" si="579"/>
        <v>165.99</v>
      </c>
      <c r="F1126" s="57">
        <f t="shared" si="580"/>
        <v>100.11</v>
      </c>
      <c r="G1126" s="61">
        <v>122.53</v>
      </c>
      <c r="H1126" s="56">
        <f t="shared" si="581"/>
        <v>140.82</v>
      </c>
      <c r="I1126" s="57">
        <f t="shared" si="582"/>
        <v>172.83</v>
      </c>
      <c r="J1126" s="60">
        <f t="shared" si="583"/>
        <v>233.81</v>
      </c>
      <c r="K1126" s="60">
        <f t="shared" si="584"/>
        <v>360.09</v>
      </c>
      <c r="L1126" s="60">
        <f t="shared" si="585"/>
        <v>493.32</v>
      </c>
      <c r="M1126" s="60">
        <f t="shared" si="586"/>
        <v>586.5</v>
      </c>
      <c r="N1126" s="60">
        <f t="shared" si="587"/>
        <v>761.98</v>
      </c>
      <c r="O1126" s="60">
        <f t="shared" si="588"/>
        <v>3163</v>
      </c>
      <c r="P1126" s="95">
        <f t="shared" si="589"/>
        <v>23004.57</v>
      </c>
    </row>
    <row r="1127" spans="1:16" x14ac:dyDescent="0.2">
      <c r="A1127" s="54">
        <v>41456</v>
      </c>
      <c r="B1127" s="84">
        <f t="shared" si="577"/>
        <v>100.24</v>
      </c>
      <c r="C1127" s="88">
        <v>121.06</v>
      </c>
      <c r="D1127" s="89">
        <f t="shared" si="578"/>
        <v>137.72999999999999</v>
      </c>
      <c r="E1127" s="87">
        <f t="shared" si="579"/>
        <v>166.06</v>
      </c>
      <c r="F1127" s="57">
        <f t="shared" si="580"/>
        <v>100.21</v>
      </c>
      <c r="G1127" s="61">
        <v>122.66</v>
      </c>
      <c r="H1127" s="56">
        <f t="shared" si="581"/>
        <v>140.97</v>
      </c>
      <c r="I1127" s="57">
        <f t="shared" si="582"/>
        <v>173.01</v>
      </c>
      <c r="J1127" s="60">
        <f t="shared" si="583"/>
        <v>234.06</v>
      </c>
      <c r="K1127" s="60">
        <f t="shared" si="584"/>
        <v>360.47</v>
      </c>
      <c r="L1127" s="60">
        <f t="shared" si="585"/>
        <v>493.84</v>
      </c>
      <c r="M1127" s="60">
        <f t="shared" si="586"/>
        <v>587.12</v>
      </c>
      <c r="N1127" s="60">
        <f t="shared" si="587"/>
        <v>762.79</v>
      </c>
      <c r="O1127" s="60">
        <f t="shared" si="588"/>
        <v>3166.36</v>
      </c>
      <c r="P1127" s="95">
        <f t="shared" si="589"/>
        <v>23028.97</v>
      </c>
    </row>
    <row r="1128" spans="1:16" x14ac:dyDescent="0.2">
      <c r="A1128" s="54">
        <v>41487</v>
      </c>
      <c r="B1128" s="84">
        <f t="shared" si="577"/>
        <v>100.1</v>
      </c>
      <c r="C1128" s="88">
        <v>120.89</v>
      </c>
      <c r="D1128" s="89">
        <f t="shared" si="578"/>
        <v>137.54</v>
      </c>
      <c r="E1128" s="87">
        <f t="shared" si="579"/>
        <v>165.82</v>
      </c>
      <c r="F1128" s="57">
        <f t="shared" si="580"/>
        <v>100.15</v>
      </c>
      <c r="G1128" s="61">
        <v>122.58</v>
      </c>
      <c r="H1128" s="56">
        <f t="shared" si="581"/>
        <v>140.88</v>
      </c>
      <c r="I1128" s="57">
        <f t="shared" si="582"/>
        <v>172.9</v>
      </c>
      <c r="J1128" s="60">
        <f t="shared" si="583"/>
        <v>233.91</v>
      </c>
      <c r="K1128" s="60">
        <f t="shared" si="584"/>
        <v>360.24</v>
      </c>
      <c r="L1128" s="60">
        <f t="shared" si="585"/>
        <v>493.52</v>
      </c>
      <c r="M1128" s="60">
        <f t="shared" si="586"/>
        <v>586.74</v>
      </c>
      <c r="N1128" s="60">
        <f t="shared" si="587"/>
        <v>762.29</v>
      </c>
      <c r="O1128" s="60">
        <f t="shared" si="588"/>
        <v>3164.29</v>
      </c>
      <c r="P1128" s="95">
        <f t="shared" si="589"/>
        <v>23013.95</v>
      </c>
    </row>
    <row r="1129" spans="1:16" x14ac:dyDescent="0.2">
      <c r="A1129" s="54">
        <v>41518</v>
      </c>
      <c r="B1129" s="84">
        <f t="shared" si="577"/>
        <v>100.03</v>
      </c>
      <c r="C1129" s="88">
        <v>120.81</v>
      </c>
      <c r="D1129" s="89">
        <f t="shared" si="578"/>
        <v>137.44999999999999</v>
      </c>
      <c r="E1129" s="87">
        <f t="shared" si="579"/>
        <v>165.72</v>
      </c>
      <c r="F1129" s="57">
        <f t="shared" si="580"/>
        <v>100.21</v>
      </c>
      <c r="G1129" s="61">
        <v>122.65</v>
      </c>
      <c r="H1129" s="56">
        <f t="shared" si="581"/>
        <v>140.96</v>
      </c>
      <c r="I1129" s="57">
        <f t="shared" si="582"/>
        <v>173</v>
      </c>
      <c r="J1129" s="60">
        <f t="shared" si="583"/>
        <v>234.04</v>
      </c>
      <c r="K1129" s="60">
        <f t="shared" si="584"/>
        <v>360.44</v>
      </c>
      <c r="L1129" s="60">
        <f t="shared" si="585"/>
        <v>493.8</v>
      </c>
      <c r="M1129" s="60">
        <f t="shared" si="586"/>
        <v>587.08000000000004</v>
      </c>
      <c r="N1129" s="60">
        <f t="shared" si="587"/>
        <v>762.72</v>
      </c>
      <c r="O1129" s="60">
        <f t="shared" si="588"/>
        <v>3166.1</v>
      </c>
      <c r="P1129" s="95">
        <f t="shared" si="589"/>
        <v>23027.1</v>
      </c>
    </row>
    <row r="1130" spans="1:16" x14ac:dyDescent="0.2">
      <c r="A1130" s="54">
        <v>41548</v>
      </c>
      <c r="B1130" s="84">
        <f t="shared" si="577"/>
        <v>100.18</v>
      </c>
      <c r="C1130" s="88">
        <v>120.99</v>
      </c>
      <c r="D1130" s="89">
        <f t="shared" si="578"/>
        <v>137.65</v>
      </c>
      <c r="E1130" s="87">
        <f t="shared" si="579"/>
        <v>165.96</v>
      </c>
      <c r="F1130" s="57">
        <f t="shared" si="580"/>
        <v>100.13</v>
      </c>
      <c r="G1130" s="61">
        <v>122.56</v>
      </c>
      <c r="H1130" s="56">
        <f t="shared" si="581"/>
        <v>140.86000000000001</v>
      </c>
      <c r="I1130" s="57">
        <f t="shared" si="582"/>
        <v>172.87</v>
      </c>
      <c r="J1130" s="60">
        <f t="shared" si="583"/>
        <v>233.87</v>
      </c>
      <c r="K1130" s="60">
        <f t="shared" si="584"/>
        <v>360.18</v>
      </c>
      <c r="L1130" s="60">
        <f t="shared" si="585"/>
        <v>493.44</v>
      </c>
      <c r="M1130" s="60">
        <f t="shared" si="586"/>
        <v>586.65</v>
      </c>
      <c r="N1130" s="60">
        <f t="shared" si="587"/>
        <v>762.16</v>
      </c>
      <c r="O1130" s="60">
        <f t="shared" si="588"/>
        <v>3163.78</v>
      </c>
      <c r="P1130" s="95">
        <f t="shared" si="589"/>
        <v>23010.2</v>
      </c>
    </row>
    <row r="1131" spans="1:16" x14ac:dyDescent="0.2">
      <c r="A1131" s="54">
        <v>41579</v>
      </c>
      <c r="B1131" s="84">
        <f t="shared" si="577"/>
        <v>100.29</v>
      </c>
      <c r="C1131" s="88">
        <v>121.12</v>
      </c>
      <c r="D1131" s="89">
        <f t="shared" si="578"/>
        <v>137.80000000000001</v>
      </c>
      <c r="E1131" s="87">
        <f t="shared" si="579"/>
        <v>166.14</v>
      </c>
      <c r="F1131" s="57">
        <f t="shared" si="580"/>
        <v>100.2</v>
      </c>
      <c r="G1131" s="61">
        <v>122.64</v>
      </c>
      <c r="H1131" s="56">
        <f t="shared" si="581"/>
        <v>140.94999999999999</v>
      </c>
      <c r="I1131" s="57">
        <f t="shared" si="582"/>
        <v>172.98</v>
      </c>
      <c r="J1131" s="60">
        <f t="shared" si="583"/>
        <v>234.02</v>
      </c>
      <c r="K1131" s="60">
        <f t="shared" si="584"/>
        <v>360.41</v>
      </c>
      <c r="L1131" s="60">
        <f t="shared" si="585"/>
        <v>493.76</v>
      </c>
      <c r="M1131" s="60">
        <f t="shared" si="586"/>
        <v>587.03</v>
      </c>
      <c r="N1131" s="60">
        <f t="shared" si="587"/>
        <v>762.66</v>
      </c>
      <c r="O1131" s="60">
        <f t="shared" si="588"/>
        <v>3165.84</v>
      </c>
      <c r="P1131" s="95">
        <f t="shared" si="589"/>
        <v>23025.22</v>
      </c>
    </row>
    <row r="1132" spans="1:16" x14ac:dyDescent="0.2">
      <c r="A1132" s="54">
        <v>41609</v>
      </c>
      <c r="B1132" s="84">
        <f t="shared" si="577"/>
        <v>100.41</v>
      </c>
      <c r="C1132" s="88">
        <v>121.27</v>
      </c>
      <c r="D1132" s="89">
        <f t="shared" si="578"/>
        <v>137.97</v>
      </c>
      <c r="E1132" s="87">
        <f t="shared" si="579"/>
        <v>166.35</v>
      </c>
      <c r="F1132" s="57">
        <f t="shared" si="580"/>
        <v>100.36</v>
      </c>
      <c r="G1132" s="61">
        <v>122.84</v>
      </c>
      <c r="H1132" s="56">
        <f t="shared" si="581"/>
        <v>141.18</v>
      </c>
      <c r="I1132" s="57">
        <f t="shared" si="582"/>
        <v>173.27</v>
      </c>
      <c r="J1132" s="60">
        <f t="shared" si="583"/>
        <v>234.4</v>
      </c>
      <c r="K1132" s="60">
        <f t="shared" si="584"/>
        <v>361</v>
      </c>
      <c r="L1132" s="60">
        <f t="shared" si="585"/>
        <v>494.57</v>
      </c>
      <c r="M1132" s="60">
        <f t="shared" si="586"/>
        <v>587.99</v>
      </c>
      <c r="N1132" s="60">
        <f t="shared" si="587"/>
        <v>763.91</v>
      </c>
      <c r="O1132" s="60">
        <f t="shared" si="588"/>
        <v>3171</v>
      </c>
      <c r="P1132" s="95">
        <f t="shared" si="589"/>
        <v>23062.77</v>
      </c>
    </row>
    <row r="1133" spans="1:16" x14ac:dyDescent="0.2">
      <c r="A1133" s="54">
        <v>41640</v>
      </c>
      <c r="B1133" s="88">
        <v>100.6</v>
      </c>
      <c r="C1133" s="84">
        <f>B1133*1.2077</f>
        <v>121.49</v>
      </c>
      <c r="D1133" s="89">
        <f>B1133*1.374</f>
        <v>138.22</v>
      </c>
      <c r="E1133" s="87">
        <f>B1133*1.6566</f>
        <v>166.65</v>
      </c>
      <c r="F1133" s="61">
        <v>100.5</v>
      </c>
      <c r="G1133" s="57">
        <f>F1133*1.224</f>
        <v>123.01</v>
      </c>
      <c r="H1133" s="56">
        <f>F1133*1.4067</f>
        <v>141.37</v>
      </c>
      <c r="I1133" s="57">
        <f>F1133*1.7265</f>
        <v>173.51</v>
      </c>
      <c r="J1133" s="60">
        <f>F1133*2.3356</f>
        <v>234.73</v>
      </c>
      <c r="K1133" s="60">
        <f>F1133*3.5971</f>
        <v>361.51</v>
      </c>
      <c r="L1133" s="60">
        <f>F1133*4.9279</f>
        <v>495.25</v>
      </c>
      <c r="M1133" s="60">
        <f>F1133*5.8588</f>
        <v>588.80999999999995</v>
      </c>
      <c r="N1133" s="60">
        <f>F1133*7.6117</f>
        <v>764.98</v>
      </c>
      <c r="O1133" s="60">
        <f>F1133*31.5965</f>
        <v>3175.45</v>
      </c>
      <c r="P1133" s="95">
        <f>F1133*229.8016</f>
        <v>23095.06</v>
      </c>
    </row>
    <row r="1134" spans="1:16" x14ac:dyDescent="0.2">
      <c r="A1134" s="54">
        <v>41671</v>
      </c>
      <c r="B1134" s="88">
        <v>100.75</v>
      </c>
      <c r="C1134" s="84">
        <f t="shared" ref="C1134:C1144" si="590">B1134*1.2077</f>
        <v>121.68</v>
      </c>
      <c r="D1134" s="89">
        <f t="shared" ref="D1134:D1144" si="591">B1134*1.374</f>
        <v>138.43</v>
      </c>
      <c r="E1134" s="87">
        <f t="shared" ref="E1134:E1144" si="592">B1134*1.6566</f>
        <v>166.9</v>
      </c>
      <c r="F1134" s="61">
        <v>100.66</v>
      </c>
      <c r="G1134" s="57">
        <f t="shared" ref="G1134:G1144" si="593">F1134*1.224</f>
        <v>123.21</v>
      </c>
      <c r="H1134" s="56">
        <f t="shared" ref="H1134:H1144" si="594">F1134*1.4067</f>
        <v>141.6</v>
      </c>
      <c r="I1134" s="57">
        <f t="shared" ref="I1134:I1144" si="595">F1134*1.7265</f>
        <v>173.79</v>
      </c>
      <c r="J1134" s="60">
        <f t="shared" ref="J1134:J1144" si="596">F1134*2.3356</f>
        <v>235.1</v>
      </c>
      <c r="K1134" s="60">
        <f t="shared" ref="K1134:K1144" si="597">F1134*3.5971</f>
        <v>362.08</v>
      </c>
      <c r="L1134" s="60">
        <f t="shared" ref="L1134:L1144" si="598">F1134*4.9279</f>
        <v>496.04</v>
      </c>
      <c r="M1134" s="60">
        <f t="shared" ref="M1134:M1144" si="599">F1134*5.8588</f>
        <v>589.75</v>
      </c>
      <c r="N1134" s="60">
        <f t="shared" ref="N1134:N1144" si="600">F1134*7.6117</f>
        <v>766.19</v>
      </c>
      <c r="O1134" s="60">
        <f t="shared" ref="O1134:O1144" si="601">F1134*31.5965</f>
        <v>3180.5</v>
      </c>
      <c r="P1134" s="95">
        <f t="shared" ref="P1134:P1144" si="602">F1134*229.8016</f>
        <v>23131.83</v>
      </c>
    </row>
    <row r="1135" spans="1:16" x14ac:dyDescent="0.2">
      <c r="A1135" s="54">
        <v>41699</v>
      </c>
      <c r="B1135" s="90">
        <v>100.79</v>
      </c>
      <c r="C1135" s="84">
        <f t="shared" si="590"/>
        <v>121.72</v>
      </c>
      <c r="D1135" s="89">
        <f t="shared" si="591"/>
        <v>138.49</v>
      </c>
      <c r="E1135" s="87">
        <f t="shared" si="592"/>
        <v>166.97</v>
      </c>
      <c r="F1135" s="91">
        <v>100.72</v>
      </c>
      <c r="G1135" s="57">
        <f t="shared" si="593"/>
        <v>123.28</v>
      </c>
      <c r="H1135" s="56">
        <f t="shared" si="594"/>
        <v>141.68</v>
      </c>
      <c r="I1135" s="57">
        <f t="shared" si="595"/>
        <v>173.89</v>
      </c>
      <c r="J1135" s="60">
        <f t="shared" si="596"/>
        <v>235.24</v>
      </c>
      <c r="K1135" s="60">
        <f t="shared" si="597"/>
        <v>362.3</v>
      </c>
      <c r="L1135" s="60">
        <f t="shared" si="598"/>
        <v>496.34</v>
      </c>
      <c r="M1135" s="60">
        <f t="shared" si="599"/>
        <v>590.1</v>
      </c>
      <c r="N1135" s="60">
        <f t="shared" si="600"/>
        <v>766.65</v>
      </c>
      <c r="O1135" s="60">
        <f t="shared" si="601"/>
        <v>3182.4</v>
      </c>
      <c r="P1135" s="95">
        <f t="shared" si="602"/>
        <v>23145.62</v>
      </c>
    </row>
    <row r="1136" spans="1:16" x14ac:dyDescent="0.2">
      <c r="A1136" s="54">
        <v>41730</v>
      </c>
      <c r="B1136" s="90">
        <v>100.44</v>
      </c>
      <c r="C1136" s="84">
        <f t="shared" si="590"/>
        <v>121.3</v>
      </c>
      <c r="D1136" s="89">
        <f t="shared" si="591"/>
        <v>138</v>
      </c>
      <c r="E1136" s="87">
        <f t="shared" si="592"/>
        <v>166.39</v>
      </c>
      <c r="F1136" s="91">
        <v>100.41</v>
      </c>
      <c r="G1136" s="57">
        <f t="shared" si="593"/>
        <v>122.9</v>
      </c>
      <c r="H1136" s="56">
        <f t="shared" si="594"/>
        <v>141.25</v>
      </c>
      <c r="I1136" s="57">
        <f t="shared" si="595"/>
        <v>173.36</v>
      </c>
      <c r="J1136" s="60">
        <f t="shared" si="596"/>
        <v>234.52</v>
      </c>
      <c r="K1136" s="60">
        <f t="shared" si="597"/>
        <v>361.18</v>
      </c>
      <c r="L1136" s="60">
        <f t="shared" si="598"/>
        <v>494.81</v>
      </c>
      <c r="M1136" s="60">
        <f t="shared" si="599"/>
        <v>588.28</v>
      </c>
      <c r="N1136" s="60">
        <f t="shared" si="600"/>
        <v>764.29</v>
      </c>
      <c r="O1136" s="60">
        <f t="shared" si="601"/>
        <v>3172.6</v>
      </c>
      <c r="P1136" s="95">
        <f t="shared" si="602"/>
        <v>23074.38</v>
      </c>
    </row>
    <row r="1137" spans="1:16" x14ac:dyDescent="0.2">
      <c r="A1137" s="54">
        <v>41760</v>
      </c>
      <c r="B1137" s="90">
        <v>100.29</v>
      </c>
      <c r="C1137" s="84">
        <f t="shared" si="590"/>
        <v>121.12</v>
      </c>
      <c r="D1137" s="89">
        <f t="shared" si="591"/>
        <v>137.80000000000001</v>
      </c>
      <c r="E1137" s="87">
        <f t="shared" si="592"/>
        <v>166.14</v>
      </c>
      <c r="F1137" s="91">
        <v>100.3</v>
      </c>
      <c r="G1137" s="57">
        <f t="shared" si="593"/>
        <v>122.77</v>
      </c>
      <c r="H1137" s="56">
        <f t="shared" si="594"/>
        <v>141.09</v>
      </c>
      <c r="I1137" s="57">
        <f t="shared" si="595"/>
        <v>173.17</v>
      </c>
      <c r="J1137" s="60">
        <f t="shared" si="596"/>
        <v>234.26</v>
      </c>
      <c r="K1137" s="60">
        <f t="shared" si="597"/>
        <v>360.79</v>
      </c>
      <c r="L1137" s="60">
        <f t="shared" si="598"/>
        <v>494.27</v>
      </c>
      <c r="M1137" s="60">
        <f t="shared" si="599"/>
        <v>587.64</v>
      </c>
      <c r="N1137" s="60">
        <f t="shared" si="600"/>
        <v>763.45</v>
      </c>
      <c r="O1137" s="60">
        <f t="shared" si="601"/>
        <v>3169.13</v>
      </c>
      <c r="P1137" s="95">
        <f t="shared" si="602"/>
        <v>23049.1</v>
      </c>
    </row>
    <row r="1138" spans="1:16" x14ac:dyDescent="0.2">
      <c r="A1138" s="54">
        <v>41791</v>
      </c>
      <c r="B1138" s="90">
        <v>100.34</v>
      </c>
      <c r="C1138" s="84">
        <f t="shared" si="590"/>
        <v>121.18</v>
      </c>
      <c r="D1138" s="89">
        <f t="shared" si="591"/>
        <v>137.87</v>
      </c>
      <c r="E1138" s="87">
        <f t="shared" si="592"/>
        <v>166.22</v>
      </c>
      <c r="F1138" s="91">
        <v>100.38</v>
      </c>
      <c r="G1138" s="57">
        <f t="shared" si="593"/>
        <v>122.87</v>
      </c>
      <c r="H1138" s="56">
        <f t="shared" si="594"/>
        <v>141.19999999999999</v>
      </c>
      <c r="I1138" s="57">
        <f t="shared" si="595"/>
        <v>173.31</v>
      </c>
      <c r="J1138" s="60">
        <f t="shared" si="596"/>
        <v>234.45</v>
      </c>
      <c r="K1138" s="60">
        <f t="shared" si="597"/>
        <v>361.08</v>
      </c>
      <c r="L1138" s="60">
        <f t="shared" si="598"/>
        <v>494.66</v>
      </c>
      <c r="M1138" s="60">
        <f t="shared" si="599"/>
        <v>588.11</v>
      </c>
      <c r="N1138" s="60">
        <f t="shared" si="600"/>
        <v>764.06</v>
      </c>
      <c r="O1138" s="60">
        <f t="shared" si="601"/>
        <v>3171.66</v>
      </c>
      <c r="P1138" s="95">
        <f t="shared" si="602"/>
        <v>23067.48</v>
      </c>
    </row>
    <row r="1139" spans="1:16" x14ac:dyDescent="0.2">
      <c r="A1139" s="54">
        <v>41821</v>
      </c>
      <c r="B1139" s="90">
        <v>100.46</v>
      </c>
      <c r="C1139" s="84">
        <f t="shared" si="590"/>
        <v>121.33</v>
      </c>
      <c r="D1139" s="89">
        <f t="shared" si="591"/>
        <v>138.03</v>
      </c>
      <c r="E1139" s="87">
        <f t="shared" si="592"/>
        <v>166.42</v>
      </c>
      <c r="F1139" s="91">
        <v>100.55</v>
      </c>
      <c r="G1139" s="57">
        <f t="shared" si="593"/>
        <v>123.07</v>
      </c>
      <c r="H1139" s="56">
        <f t="shared" si="594"/>
        <v>141.44</v>
      </c>
      <c r="I1139" s="57">
        <f t="shared" si="595"/>
        <v>173.6</v>
      </c>
      <c r="J1139" s="60">
        <f t="shared" si="596"/>
        <v>234.84</v>
      </c>
      <c r="K1139" s="60">
        <f t="shared" si="597"/>
        <v>361.69</v>
      </c>
      <c r="L1139" s="60">
        <f t="shared" si="598"/>
        <v>495.5</v>
      </c>
      <c r="M1139" s="60">
        <f t="shared" si="599"/>
        <v>589.1</v>
      </c>
      <c r="N1139" s="60">
        <f t="shared" si="600"/>
        <v>765.36</v>
      </c>
      <c r="O1139" s="60">
        <f t="shared" si="601"/>
        <v>3177.03</v>
      </c>
      <c r="P1139" s="95">
        <f t="shared" si="602"/>
        <v>23106.55</v>
      </c>
    </row>
    <row r="1140" spans="1:16" x14ac:dyDescent="0.2">
      <c r="A1140" s="54">
        <v>41852</v>
      </c>
      <c r="B1140" s="90">
        <v>100.12</v>
      </c>
      <c r="C1140" s="84">
        <f t="shared" si="590"/>
        <v>120.91</v>
      </c>
      <c r="D1140" s="89">
        <f t="shared" si="591"/>
        <v>137.56</v>
      </c>
      <c r="E1140" s="87">
        <f t="shared" si="592"/>
        <v>165.86</v>
      </c>
      <c r="F1140" s="91">
        <v>100.17</v>
      </c>
      <c r="G1140" s="57">
        <f t="shared" si="593"/>
        <v>122.61</v>
      </c>
      <c r="H1140" s="56">
        <f t="shared" si="594"/>
        <v>140.91</v>
      </c>
      <c r="I1140" s="57">
        <f t="shared" si="595"/>
        <v>172.94</v>
      </c>
      <c r="J1140" s="60">
        <f t="shared" si="596"/>
        <v>233.96</v>
      </c>
      <c r="K1140" s="60">
        <f t="shared" si="597"/>
        <v>360.32</v>
      </c>
      <c r="L1140" s="60">
        <f t="shared" si="598"/>
        <v>493.63</v>
      </c>
      <c r="M1140" s="60">
        <f t="shared" si="599"/>
        <v>586.88</v>
      </c>
      <c r="N1140" s="60">
        <f t="shared" si="600"/>
        <v>762.46</v>
      </c>
      <c r="O1140" s="60">
        <f t="shared" si="601"/>
        <v>3165.02</v>
      </c>
      <c r="P1140" s="95">
        <f t="shared" si="602"/>
        <v>23019.23</v>
      </c>
    </row>
    <row r="1141" spans="1:16" x14ac:dyDescent="0.2">
      <c r="A1141" s="54">
        <v>41883</v>
      </c>
      <c r="B1141" s="90">
        <v>100.06</v>
      </c>
      <c r="C1141" s="84">
        <f t="shared" si="590"/>
        <v>120.84</v>
      </c>
      <c r="D1141" s="89">
        <f t="shared" si="591"/>
        <v>137.47999999999999</v>
      </c>
      <c r="E1141" s="87">
        <f t="shared" si="592"/>
        <v>165.76</v>
      </c>
      <c r="F1141" s="91">
        <v>100.09</v>
      </c>
      <c r="G1141" s="57">
        <f t="shared" si="593"/>
        <v>122.51</v>
      </c>
      <c r="H1141" s="56">
        <f t="shared" si="594"/>
        <v>140.80000000000001</v>
      </c>
      <c r="I1141" s="57">
        <f t="shared" si="595"/>
        <v>172.81</v>
      </c>
      <c r="J1141" s="60">
        <f t="shared" si="596"/>
        <v>233.77</v>
      </c>
      <c r="K1141" s="60">
        <f t="shared" si="597"/>
        <v>360.03</v>
      </c>
      <c r="L1141" s="60">
        <f t="shared" si="598"/>
        <v>493.23</v>
      </c>
      <c r="M1141" s="60">
        <f t="shared" si="599"/>
        <v>586.41</v>
      </c>
      <c r="N1141" s="60">
        <f t="shared" si="600"/>
        <v>761.86</v>
      </c>
      <c r="O1141" s="60">
        <f t="shared" si="601"/>
        <v>3162.49</v>
      </c>
      <c r="P1141" s="95">
        <f t="shared" si="602"/>
        <v>23000.84</v>
      </c>
    </row>
    <row r="1142" spans="1:16" x14ac:dyDescent="0.2">
      <c r="A1142" s="54">
        <v>41913</v>
      </c>
      <c r="B1142" s="90">
        <v>100.28</v>
      </c>
      <c r="C1142" s="84">
        <f t="shared" si="590"/>
        <v>121.11</v>
      </c>
      <c r="D1142" s="89">
        <f t="shared" si="591"/>
        <v>137.78</v>
      </c>
      <c r="E1142" s="87">
        <f t="shared" si="592"/>
        <v>166.12</v>
      </c>
      <c r="F1142" s="91">
        <v>100.22</v>
      </c>
      <c r="G1142" s="57">
        <f t="shared" si="593"/>
        <v>122.67</v>
      </c>
      <c r="H1142" s="56">
        <f t="shared" si="594"/>
        <v>140.97999999999999</v>
      </c>
      <c r="I1142" s="57">
        <f t="shared" si="595"/>
        <v>173.03</v>
      </c>
      <c r="J1142" s="60">
        <f t="shared" si="596"/>
        <v>234.07</v>
      </c>
      <c r="K1142" s="60">
        <f t="shared" si="597"/>
        <v>360.5</v>
      </c>
      <c r="L1142" s="60">
        <f t="shared" si="598"/>
        <v>493.87</v>
      </c>
      <c r="M1142" s="60">
        <f t="shared" si="599"/>
        <v>587.16999999999996</v>
      </c>
      <c r="N1142" s="60">
        <f t="shared" si="600"/>
        <v>762.84</v>
      </c>
      <c r="O1142" s="60">
        <f t="shared" si="601"/>
        <v>3166.6</v>
      </c>
      <c r="P1142" s="95">
        <f t="shared" si="602"/>
        <v>23030.720000000001</v>
      </c>
    </row>
    <row r="1143" spans="1:16" x14ac:dyDescent="0.2">
      <c r="A1143" s="54">
        <v>41944</v>
      </c>
      <c r="B1143" s="90">
        <v>100.28</v>
      </c>
      <c r="C1143" s="84">
        <f t="shared" si="590"/>
        <v>121.11</v>
      </c>
      <c r="D1143" s="89">
        <f t="shared" si="591"/>
        <v>137.78</v>
      </c>
      <c r="E1143" s="87">
        <f t="shared" si="592"/>
        <v>166.12</v>
      </c>
      <c r="F1143" s="91">
        <v>100.09</v>
      </c>
      <c r="G1143" s="57">
        <f t="shared" si="593"/>
        <v>122.51</v>
      </c>
      <c r="H1143" s="56">
        <f t="shared" si="594"/>
        <v>140.80000000000001</v>
      </c>
      <c r="I1143" s="57">
        <f t="shared" si="595"/>
        <v>172.81</v>
      </c>
      <c r="J1143" s="60">
        <f t="shared" si="596"/>
        <v>233.77</v>
      </c>
      <c r="K1143" s="60">
        <f t="shared" si="597"/>
        <v>360.03</v>
      </c>
      <c r="L1143" s="60">
        <f t="shared" si="598"/>
        <v>493.23</v>
      </c>
      <c r="M1143" s="60">
        <f t="shared" si="599"/>
        <v>586.41</v>
      </c>
      <c r="N1143" s="60">
        <f t="shared" si="600"/>
        <v>761.86</v>
      </c>
      <c r="O1143" s="60">
        <f t="shared" si="601"/>
        <v>3162.49</v>
      </c>
      <c r="P1143" s="95">
        <f t="shared" si="602"/>
        <v>23000.84</v>
      </c>
    </row>
    <row r="1144" spans="1:16" x14ac:dyDescent="0.2">
      <c r="A1144" s="54">
        <v>41974</v>
      </c>
      <c r="B1144" s="90">
        <v>100.4</v>
      </c>
      <c r="C1144" s="84">
        <f t="shared" si="590"/>
        <v>121.25</v>
      </c>
      <c r="D1144" s="89">
        <f t="shared" si="591"/>
        <v>137.94999999999999</v>
      </c>
      <c r="E1144" s="87">
        <f t="shared" si="592"/>
        <v>166.32</v>
      </c>
      <c r="F1144" s="91">
        <v>99.98</v>
      </c>
      <c r="G1144" s="57">
        <f t="shared" si="593"/>
        <v>122.38</v>
      </c>
      <c r="H1144" s="56">
        <f t="shared" si="594"/>
        <v>140.63999999999999</v>
      </c>
      <c r="I1144" s="57">
        <f t="shared" si="595"/>
        <v>172.62</v>
      </c>
      <c r="J1144" s="60">
        <f t="shared" si="596"/>
        <v>233.51</v>
      </c>
      <c r="K1144" s="60">
        <f t="shared" si="597"/>
        <v>359.64</v>
      </c>
      <c r="L1144" s="60">
        <f t="shared" si="598"/>
        <v>492.69</v>
      </c>
      <c r="M1144" s="60">
        <f t="shared" si="599"/>
        <v>585.76</v>
      </c>
      <c r="N1144" s="60">
        <f t="shared" si="600"/>
        <v>761.02</v>
      </c>
      <c r="O1144" s="60">
        <f t="shared" si="601"/>
        <v>3159.02</v>
      </c>
      <c r="P1144" s="95">
        <f t="shared" si="602"/>
        <v>22975.56</v>
      </c>
    </row>
    <row r="1145" spans="1:16" x14ac:dyDescent="0.2">
      <c r="A1145" s="54">
        <v>42005</v>
      </c>
      <c r="B1145" s="90">
        <v>100.61</v>
      </c>
      <c r="C1145" s="84">
        <f t="shared" ref="C1145:C1156" si="603">B1145*1.2077</f>
        <v>121.51</v>
      </c>
      <c r="D1145" s="89">
        <f t="shared" ref="D1145:D1156" si="604">B1145*1.374</f>
        <v>138.24</v>
      </c>
      <c r="E1145" s="87">
        <f t="shared" ref="E1145:E1156" si="605">B1145*1.6566</f>
        <v>166.67</v>
      </c>
      <c r="F1145" s="91">
        <v>99.85</v>
      </c>
      <c r="G1145" s="57">
        <f t="shared" ref="G1145:G1156" si="606">F1145*1.224</f>
        <v>122.22</v>
      </c>
      <c r="H1145" s="56">
        <f t="shared" ref="H1145:H1156" si="607">F1145*1.4067</f>
        <v>140.46</v>
      </c>
      <c r="I1145" s="57">
        <f t="shared" ref="I1145:I1156" si="608">F1145*1.7265</f>
        <v>172.39</v>
      </c>
      <c r="J1145" s="60">
        <f t="shared" ref="J1145:J1156" si="609">F1145*2.3356</f>
        <v>233.21</v>
      </c>
      <c r="K1145" s="60">
        <f t="shared" ref="K1145:K1156" si="610">F1145*3.5971</f>
        <v>359.17</v>
      </c>
      <c r="L1145" s="60">
        <f t="shared" ref="L1145:L1156" si="611">F1145*4.9279</f>
        <v>492.05</v>
      </c>
      <c r="M1145" s="60">
        <f t="shared" ref="M1145:M1156" si="612">F1145*5.8588</f>
        <v>585</v>
      </c>
      <c r="N1145" s="60">
        <f t="shared" ref="N1145:N1156" si="613">F1145*7.6117</f>
        <v>760.03</v>
      </c>
      <c r="O1145" s="60">
        <f t="shared" ref="O1145:O1156" si="614">F1145*31.5965</f>
        <v>3154.91</v>
      </c>
      <c r="P1145" s="95">
        <f t="shared" ref="P1145:P1156" si="615">F1145*229.8016</f>
        <v>22945.69</v>
      </c>
    </row>
    <row r="1146" spans="1:16" x14ac:dyDescent="0.2">
      <c r="A1146" s="54">
        <v>42036</v>
      </c>
      <c r="B1146" s="90">
        <v>100.89</v>
      </c>
      <c r="C1146" s="84">
        <f t="shared" si="603"/>
        <v>121.84</v>
      </c>
      <c r="D1146" s="89">
        <f t="shared" si="604"/>
        <v>138.62</v>
      </c>
      <c r="E1146" s="87">
        <f t="shared" si="605"/>
        <v>167.13</v>
      </c>
      <c r="F1146" s="91">
        <v>100.26</v>
      </c>
      <c r="G1146" s="57">
        <f t="shared" si="606"/>
        <v>122.72</v>
      </c>
      <c r="H1146" s="56">
        <f t="shared" si="607"/>
        <v>141.04</v>
      </c>
      <c r="I1146" s="57">
        <f t="shared" si="608"/>
        <v>173.1</v>
      </c>
      <c r="J1146" s="60">
        <f t="shared" si="609"/>
        <v>234.17</v>
      </c>
      <c r="K1146" s="60">
        <f t="shared" si="610"/>
        <v>360.65</v>
      </c>
      <c r="L1146" s="60">
        <f t="shared" si="611"/>
        <v>494.07</v>
      </c>
      <c r="M1146" s="60">
        <f t="shared" si="612"/>
        <v>587.4</v>
      </c>
      <c r="N1146" s="60">
        <f t="shared" si="613"/>
        <v>763.15</v>
      </c>
      <c r="O1146" s="60">
        <f t="shared" si="614"/>
        <v>3167.87</v>
      </c>
      <c r="P1146" s="95">
        <f t="shared" si="615"/>
        <v>23039.91</v>
      </c>
    </row>
    <row r="1147" spans="1:16" x14ac:dyDescent="0.2">
      <c r="A1147" s="54">
        <v>42064</v>
      </c>
      <c r="B1147" s="90">
        <v>100.73</v>
      </c>
      <c r="C1147" s="84">
        <f t="shared" si="603"/>
        <v>121.65</v>
      </c>
      <c r="D1147" s="89">
        <f t="shared" si="604"/>
        <v>138.4</v>
      </c>
      <c r="E1147" s="87">
        <f t="shared" si="605"/>
        <v>166.87</v>
      </c>
      <c r="F1147" s="91">
        <v>100.32</v>
      </c>
      <c r="G1147" s="57">
        <f t="shared" si="606"/>
        <v>122.79</v>
      </c>
      <c r="H1147" s="56">
        <f t="shared" si="607"/>
        <v>141.12</v>
      </c>
      <c r="I1147" s="57">
        <f t="shared" si="608"/>
        <v>173.2</v>
      </c>
      <c r="J1147" s="60">
        <f t="shared" si="609"/>
        <v>234.31</v>
      </c>
      <c r="K1147" s="60">
        <f t="shared" si="610"/>
        <v>360.86</v>
      </c>
      <c r="L1147" s="60">
        <f t="shared" si="611"/>
        <v>494.37</v>
      </c>
      <c r="M1147" s="60">
        <f t="shared" si="612"/>
        <v>587.75</v>
      </c>
      <c r="N1147" s="60">
        <f t="shared" si="613"/>
        <v>763.61</v>
      </c>
      <c r="O1147" s="60">
        <f t="shared" si="614"/>
        <v>3169.76</v>
      </c>
      <c r="P1147" s="95">
        <f t="shared" si="615"/>
        <v>23053.7</v>
      </c>
    </row>
    <row r="1148" spans="1:16" x14ac:dyDescent="0.2">
      <c r="A1148" s="54">
        <v>42095</v>
      </c>
      <c r="B1148" s="90">
        <v>101.12</v>
      </c>
      <c r="C1148" s="84">
        <f t="shared" si="603"/>
        <v>122.12</v>
      </c>
      <c r="D1148" s="89">
        <f t="shared" si="604"/>
        <v>138.94</v>
      </c>
      <c r="E1148" s="87">
        <f t="shared" si="605"/>
        <v>167.52</v>
      </c>
      <c r="F1148" s="91">
        <v>100.7</v>
      </c>
      <c r="G1148" s="57">
        <f t="shared" si="606"/>
        <v>123.26</v>
      </c>
      <c r="H1148" s="56">
        <f t="shared" si="607"/>
        <v>141.65</v>
      </c>
      <c r="I1148" s="57">
        <f t="shared" si="608"/>
        <v>173.86</v>
      </c>
      <c r="J1148" s="60">
        <f t="shared" si="609"/>
        <v>235.19</v>
      </c>
      <c r="K1148" s="60">
        <f t="shared" si="610"/>
        <v>362.23</v>
      </c>
      <c r="L1148" s="60">
        <f t="shared" si="611"/>
        <v>496.24</v>
      </c>
      <c r="M1148" s="60">
        <f t="shared" si="612"/>
        <v>589.98</v>
      </c>
      <c r="N1148" s="60">
        <f t="shared" si="613"/>
        <v>766.5</v>
      </c>
      <c r="O1148" s="60">
        <f t="shared" si="614"/>
        <v>3181.77</v>
      </c>
      <c r="P1148" s="95">
        <f t="shared" si="615"/>
        <v>23141.02</v>
      </c>
    </row>
    <row r="1149" spans="1:16" x14ac:dyDescent="0.2">
      <c r="A1149" s="54">
        <v>42125</v>
      </c>
      <c r="B1149" s="90">
        <v>101.16</v>
      </c>
      <c r="C1149" s="84">
        <f t="shared" si="603"/>
        <v>122.17</v>
      </c>
      <c r="D1149" s="89">
        <f t="shared" si="604"/>
        <v>138.99</v>
      </c>
      <c r="E1149" s="87">
        <f t="shared" si="605"/>
        <v>167.58</v>
      </c>
      <c r="F1149" s="91">
        <v>100.86</v>
      </c>
      <c r="G1149" s="57">
        <f t="shared" si="606"/>
        <v>123.45</v>
      </c>
      <c r="H1149" s="56">
        <f t="shared" si="607"/>
        <v>141.88</v>
      </c>
      <c r="I1149" s="57">
        <f t="shared" si="608"/>
        <v>174.13</v>
      </c>
      <c r="J1149" s="60">
        <f t="shared" si="609"/>
        <v>235.57</v>
      </c>
      <c r="K1149" s="60">
        <f t="shared" si="610"/>
        <v>362.8</v>
      </c>
      <c r="L1149" s="60">
        <f t="shared" si="611"/>
        <v>497.03</v>
      </c>
      <c r="M1149" s="60">
        <f t="shared" si="612"/>
        <v>590.91999999999996</v>
      </c>
      <c r="N1149" s="60">
        <f t="shared" si="613"/>
        <v>767.72</v>
      </c>
      <c r="O1149" s="60">
        <f t="shared" si="614"/>
        <v>3186.82</v>
      </c>
      <c r="P1149" s="95">
        <f t="shared" si="615"/>
        <v>23177.79</v>
      </c>
    </row>
    <row r="1150" spans="1:16" x14ac:dyDescent="0.2">
      <c r="A1150" s="54">
        <v>42156</v>
      </c>
      <c r="B1150" s="90">
        <v>101.33</v>
      </c>
      <c r="C1150" s="84">
        <f t="shared" si="603"/>
        <v>122.38</v>
      </c>
      <c r="D1150" s="89">
        <f t="shared" si="604"/>
        <v>139.22999999999999</v>
      </c>
      <c r="E1150" s="87">
        <f t="shared" si="605"/>
        <v>167.86</v>
      </c>
      <c r="F1150" s="91">
        <v>101.01</v>
      </c>
      <c r="G1150" s="57">
        <f t="shared" si="606"/>
        <v>123.64</v>
      </c>
      <c r="H1150" s="56">
        <f t="shared" si="607"/>
        <v>142.09</v>
      </c>
      <c r="I1150" s="57">
        <f t="shared" si="608"/>
        <v>174.39</v>
      </c>
      <c r="J1150" s="60">
        <f t="shared" si="609"/>
        <v>235.92</v>
      </c>
      <c r="K1150" s="60">
        <f t="shared" si="610"/>
        <v>363.34</v>
      </c>
      <c r="L1150" s="60">
        <f t="shared" si="611"/>
        <v>497.77</v>
      </c>
      <c r="M1150" s="60">
        <f t="shared" si="612"/>
        <v>591.79999999999995</v>
      </c>
      <c r="N1150" s="60">
        <f t="shared" si="613"/>
        <v>768.86</v>
      </c>
      <c r="O1150" s="60">
        <f t="shared" si="614"/>
        <v>3191.56</v>
      </c>
      <c r="P1150" s="95">
        <f t="shared" si="615"/>
        <v>23212.26</v>
      </c>
    </row>
    <row r="1151" spans="1:16" x14ac:dyDescent="0.2">
      <c r="A1151" s="54">
        <v>42186</v>
      </c>
      <c r="B1151" s="90">
        <v>101.37</v>
      </c>
      <c r="C1151" s="84">
        <f t="shared" si="603"/>
        <v>122.42</v>
      </c>
      <c r="D1151" s="89">
        <f t="shared" si="604"/>
        <v>139.28</v>
      </c>
      <c r="E1151" s="87">
        <f t="shared" si="605"/>
        <v>167.93</v>
      </c>
      <c r="F1151" s="91">
        <v>101.01</v>
      </c>
      <c r="G1151" s="57">
        <f t="shared" si="606"/>
        <v>123.64</v>
      </c>
      <c r="H1151" s="56">
        <f t="shared" si="607"/>
        <v>142.09</v>
      </c>
      <c r="I1151" s="57">
        <f t="shared" si="608"/>
        <v>174.39</v>
      </c>
      <c r="J1151" s="60">
        <f t="shared" si="609"/>
        <v>235.92</v>
      </c>
      <c r="K1151" s="60">
        <f t="shared" si="610"/>
        <v>363.34</v>
      </c>
      <c r="L1151" s="60">
        <f t="shared" si="611"/>
        <v>497.77</v>
      </c>
      <c r="M1151" s="60">
        <f t="shared" si="612"/>
        <v>591.79999999999995</v>
      </c>
      <c r="N1151" s="60">
        <f t="shared" si="613"/>
        <v>768.86</v>
      </c>
      <c r="O1151" s="60">
        <f t="shared" si="614"/>
        <v>3191.56</v>
      </c>
      <c r="P1151" s="95">
        <f t="shared" si="615"/>
        <v>23212.26</v>
      </c>
    </row>
    <row r="1152" spans="1:16" x14ac:dyDescent="0.2">
      <c r="A1152" s="54">
        <v>42217</v>
      </c>
      <c r="B1152" s="90">
        <v>101.61</v>
      </c>
      <c r="C1152" s="84">
        <f t="shared" si="603"/>
        <v>122.71</v>
      </c>
      <c r="D1152" s="89">
        <f t="shared" si="604"/>
        <v>139.61000000000001</v>
      </c>
      <c r="E1152" s="87">
        <f t="shared" si="605"/>
        <v>168.33</v>
      </c>
      <c r="F1152" s="91">
        <v>101.08</v>
      </c>
      <c r="G1152" s="57">
        <f t="shared" si="606"/>
        <v>123.72</v>
      </c>
      <c r="H1152" s="56">
        <f t="shared" si="607"/>
        <v>142.19</v>
      </c>
      <c r="I1152" s="57">
        <f t="shared" si="608"/>
        <v>174.51</v>
      </c>
      <c r="J1152" s="60">
        <f t="shared" si="609"/>
        <v>236.08</v>
      </c>
      <c r="K1152" s="60">
        <f t="shared" si="610"/>
        <v>363.59</v>
      </c>
      <c r="L1152" s="60">
        <f t="shared" si="611"/>
        <v>498.11</v>
      </c>
      <c r="M1152" s="60">
        <f t="shared" si="612"/>
        <v>592.21</v>
      </c>
      <c r="N1152" s="60">
        <f t="shared" si="613"/>
        <v>769.39</v>
      </c>
      <c r="O1152" s="60">
        <f t="shared" si="614"/>
        <v>3193.77</v>
      </c>
      <c r="P1152" s="95">
        <f t="shared" si="615"/>
        <v>23228.35</v>
      </c>
    </row>
    <row r="1153" spans="1:16" x14ac:dyDescent="0.2">
      <c r="A1153" s="54">
        <v>42248</v>
      </c>
      <c r="B1153" s="90">
        <v>101.85</v>
      </c>
      <c r="C1153" s="84">
        <f t="shared" si="603"/>
        <v>123</v>
      </c>
      <c r="D1153" s="89">
        <f t="shared" si="604"/>
        <v>139.94</v>
      </c>
      <c r="E1153" s="87">
        <f t="shared" si="605"/>
        <v>168.72</v>
      </c>
      <c r="F1153" s="91">
        <v>101.15</v>
      </c>
      <c r="G1153" s="57">
        <f t="shared" si="606"/>
        <v>123.81</v>
      </c>
      <c r="H1153" s="56">
        <f t="shared" si="607"/>
        <v>142.29</v>
      </c>
      <c r="I1153" s="57">
        <f t="shared" si="608"/>
        <v>174.64</v>
      </c>
      <c r="J1153" s="60">
        <f t="shared" si="609"/>
        <v>236.25</v>
      </c>
      <c r="K1153" s="60">
        <f t="shared" si="610"/>
        <v>363.85</v>
      </c>
      <c r="L1153" s="60">
        <f t="shared" si="611"/>
        <v>498.46</v>
      </c>
      <c r="M1153" s="60">
        <f t="shared" si="612"/>
        <v>592.62</v>
      </c>
      <c r="N1153" s="60">
        <f t="shared" si="613"/>
        <v>769.92</v>
      </c>
      <c r="O1153" s="60">
        <f t="shared" si="614"/>
        <v>3195.99</v>
      </c>
      <c r="P1153" s="95">
        <f t="shared" si="615"/>
        <v>23244.43</v>
      </c>
    </row>
    <row r="1154" spans="1:16" x14ac:dyDescent="0.2">
      <c r="A1154" s="54">
        <v>42278</v>
      </c>
      <c r="B1154" s="90">
        <v>102.27</v>
      </c>
      <c r="C1154" s="84">
        <f t="shared" si="603"/>
        <v>123.51</v>
      </c>
      <c r="D1154" s="89">
        <f t="shared" si="604"/>
        <v>140.52000000000001</v>
      </c>
      <c r="E1154" s="87">
        <f t="shared" si="605"/>
        <v>169.42</v>
      </c>
      <c r="F1154" s="91">
        <v>101.5</v>
      </c>
      <c r="G1154" s="57">
        <f t="shared" si="606"/>
        <v>124.24</v>
      </c>
      <c r="H1154" s="56">
        <f t="shared" si="607"/>
        <v>142.78</v>
      </c>
      <c r="I1154" s="57">
        <f t="shared" si="608"/>
        <v>175.24</v>
      </c>
      <c r="J1154" s="60">
        <f t="shared" si="609"/>
        <v>237.06</v>
      </c>
      <c r="K1154" s="60">
        <f t="shared" si="610"/>
        <v>365.11</v>
      </c>
      <c r="L1154" s="60">
        <f t="shared" si="611"/>
        <v>500.18</v>
      </c>
      <c r="M1154" s="60">
        <f t="shared" si="612"/>
        <v>594.66999999999996</v>
      </c>
      <c r="N1154" s="60">
        <f t="shared" si="613"/>
        <v>772.59</v>
      </c>
      <c r="O1154" s="60">
        <f t="shared" si="614"/>
        <v>3207.04</v>
      </c>
      <c r="P1154" s="95">
        <f t="shared" si="615"/>
        <v>23324.86</v>
      </c>
    </row>
    <row r="1155" spans="1:16" x14ac:dyDescent="0.2">
      <c r="A1155" s="54">
        <v>42309</v>
      </c>
      <c r="B1155" s="90">
        <v>102.28</v>
      </c>
      <c r="C1155" s="84">
        <f t="shared" si="603"/>
        <v>123.52</v>
      </c>
      <c r="D1155" s="89">
        <f t="shared" si="604"/>
        <v>140.53</v>
      </c>
      <c r="E1155" s="87">
        <f t="shared" si="605"/>
        <v>169.44</v>
      </c>
      <c r="F1155" s="91">
        <v>101.61</v>
      </c>
      <c r="G1155" s="57">
        <f t="shared" si="606"/>
        <v>124.37</v>
      </c>
      <c r="H1155" s="56">
        <f t="shared" si="607"/>
        <v>142.93</v>
      </c>
      <c r="I1155" s="57">
        <f t="shared" si="608"/>
        <v>175.43</v>
      </c>
      <c r="J1155" s="60">
        <f t="shared" si="609"/>
        <v>237.32</v>
      </c>
      <c r="K1155" s="60">
        <f t="shared" si="610"/>
        <v>365.5</v>
      </c>
      <c r="L1155" s="60">
        <f t="shared" si="611"/>
        <v>500.72</v>
      </c>
      <c r="M1155" s="60">
        <f t="shared" si="612"/>
        <v>595.30999999999995</v>
      </c>
      <c r="N1155" s="60">
        <f t="shared" si="613"/>
        <v>773.42</v>
      </c>
      <c r="O1155" s="60">
        <f t="shared" si="614"/>
        <v>3210.52</v>
      </c>
      <c r="P1155" s="95">
        <f t="shared" si="615"/>
        <v>23350.14</v>
      </c>
    </row>
    <row r="1156" spans="1:16" x14ac:dyDescent="0.2">
      <c r="A1156" s="54">
        <v>42339</v>
      </c>
      <c r="B1156" s="90">
        <v>102.23</v>
      </c>
      <c r="C1156" s="84">
        <f t="shared" si="603"/>
        <v>123.46</v>
      </c>
      <c r="D1156" s="89">
        <f t="shared" si="604"/>
        <v>140.46</v>
      </c>
      <c r="E1156" s="87">
        <f t="shared" si="605"/>
        <v>169.35</v>
      </c>
      <c r="F1156" s="91">
        <v>101.48</v>
      </c>
      <c r="G1156" s="57">
        <f t="shared" si="606"/>
        <v>124.21</v>
      </c>
      <c r="H1156" s="56">
        <f t="shared" si="607"/>
        <v>142.75</v>
      </c>
      <c r="I1156" s="57">
        <f t="shared" si="608"/>
        <v>175.21</v>
      </c>
      <c r="J1156" s="60">
        <f t="shared" si="609"/>
        <v>237.02</v>
      </c>
      <c r="K1156" s="60">
        <f t="shared" si="610"/>
        <v>365.03</v>
      </c>
      <c r="L1156" s="60">
        <f t="shared" si="611"/>
        <v>500.08</v>
      </c>
      <c r="M1156" s="60">
        <f t="shared" si="612"/>
        <v>594.54999999999995</v>
      </c>
      <c r="N1156" s="60">
        <f t="shared" si="613"/>
        <v>772.44</v>
      </c>
      <c r="O1156" s="60">
        <f t="shared" si="614"/>
        <v>3206.41</v>
      </c>
      <c r="P1156" s="95">
        <f t="shared" si="615"/>
        <v>23320.27</v>
      </c>
    </row>
    <row r="1157" spans="1:16" x14ac:dyDescent="0.2">
      <c r="A1157" s="54">
        <v>42370</v>
      </c>
      <c r="B1157" s="90">
        <v>102.42</v>
      </c>
      <c r="C1157" s="84">
        <f t="shared" ref="C1157:C1168" si="616">B1157*1.2077</f>
        <v>123.69</v>
      </c>
      <c r="D1157" s="89">
        <f t="shared" ref="D1157:D1168" si="617">B1157*1.374</f>
        <v>140.72999999999999</v>
      </c>
      <c r="E1157" s="87">
        <f t="shared" ref="E1157:E1168" si="618">B1157*1.6566</f>
        <v>169.67</v>
      </c>
      <c r="F1157" s="91">
        <v>101.59</v>
      </c>
      <c r="G1157" s="57">
        <f t="shared" ref="G1157:G1168" si="619">F1157*1.224</f>
        <v>124.35</v>
      </c>
      <c r="H1157" s="56">
        <f t="shared" ref="H1157:H1168" si="620">F1157*1.4067</f>
        <v>142.91</v>
      </c>
      <c r="I1157" s="57">
        <f t="shared" ref="I1157:I1168" si="621">F1157*1.7265</f>
        <v>175.4</v>
      </c>
      <c r="J1157" s="60">
        <f t="shared" ref="J1157:J1168" si="622">F1157*2.3356</f>
        <v>237.27</v>
      </c>
      <c r="K1157" s="60">
        <f t="shared" ref="K1157:K1168" si="623">F1157*3.5971</f>
        <v>365.43</v>
      </c>
      <c r="L1157" s="60">
        <f t="shared" ref="L1157:L1168" si="624">F1157*4.9279</f>
        <v>500.63</v>
      </c>
      <c r="M1157" s="60">
        <f t="shared" ref="M1157:M1168" si="625">F1157*5.8588</f>
        <v>595.20000000000005</v>
      </c>
      <c r="N1157" s="60">
        <f t="shared" ref="N1157:N1168" si="626">F1157*7.6117</f>
        <v>773.27</v>
      </c>
      <c r="O1157" s="60">
        <f t="shared" ref="O1157:O1168" si="627">F1157*31.5965</f>
        <v>3209.89</v>
      </c>
      <c r="P1157" s="95">
        <f t="shared" ref="P1157:P1168" si="628">F1157*229.8016</f>
        <v>23345.54</v>
      </c>
    </row>
    <row r="1158" spans="1:16" x14ac:dyDescent="0.2">
      <c r="A1158" s="54">
        <v>42401</v>
      </c>
      <c r="B1158" s="90">
        <v>102.53</v>
      </c>
      <c r="C1158" s="84">
        <f t="shared" si="616"/>
        <v>123.83</v>
      </c>
      <c r="D1158" s="89">
        <f t="shared" si="617"/>
        <v>140.88</v>
      </c>
      <c r="E1158" s="87">
        <f t="shared" si="618"/>
        <v>169.85</v>
      </c>
      <c r="F1158" s="91">
        <v>101.65</v>
      </c>
      <c r="G1158" s="57">
        <f t="shared" si="619"/>
        <v>124.42</v>
      </c>
      <c r="H1158" s="56">
        <f t="shared" si="620"/>
        <v>142.99</v>
      </c>
      <c r="I1158" s="57">
        <f t="shared" si="621"/>
        <v>175.5</v>
      </c>
      <c r="J1158" s="60">
        <f t="shared" si="622"/>
        <v>237.41</v>
      </c>
      <c r="K1158" s="60">
        <f t="shared" si="623"/>
        <v>365.65</v>
      </c>
      <c r="L1158" s="60">
        <f t="shared" si="624"/>
        <v>500.92</v>
      </c>
      <c r="M1158" s="60">
        <f t="shared" si="625"/>
        <v>595.54999999999995</v>
      </c>
      <c r="N1158" s="60">
        <f t="shared" si="626"/>
        <v>773.73</v>
      </c>
      <c r="O1158" s="60">
        <f t="shared" si="627"/>
        <v>3211.78</v>
      </c>
      <c r="P1158" s="95">
        <f t="shared" si="628"/>
        <v>23359.33</v>
      </c>
    </row>
    <row r="1159" spans="1:16" x14ac:dyDescent="0.2">
      <c r="A1159" s="54">
        <v>42430</v>
      </c>
      <c r="B1159" s="90">
        <v>103.47</v>
      </c>
      <c r="C1159" s="84">
        <f t="shared" si="616"/>
        <v>124.96</v>
      </c>
      <c r="D1159" s="89">
        <f t="shared" si="617"/>
        <v>142.16999999999999</v>
      </c>
      <c r="E1159" s="87">
        <f t="shared" si="618"/>
        <v>171.41</v>
      </c>
      <c r="F1159" s="91">
        <v>102.57</v>
      </c>
      <c r="G1159" s="57">
        <f t="shared" si="619"/>
        <v>125.55</v>
      </c>
      <c r="H1159" s="56">
        <f t="shared" si="620"/>
        <v>144.29</v>
      </c>
      <c r="I1159" s="57">
        <f t="shared" si="621"/>
        <v>177.09</v>
      </c>
      <c r="J1159" s="60">
        <f t="shared" si="622"/>
        <v>239.56</v>
      </c>
      <c r="K1159" s="60">
        <f t="shared" si="623"/>
        <v>368.95</v>
      </c>
      <c r="L1159" s="60">
        <f t="shared" si="624"/>
        <v>505.45</v>
      </c>
      <c r="M1159" s="60">
        <f t="shared" si="625"/>
        <v>600.94000000000005</v>
      </c>
      <c r="N1159" s="60">
        <f t="shared" si="626"/>
        <v>780.73</v>
      </c>
      <c r="O1159" s="60">
        <f t="shared" si="627"/>
        <v>3240.85</v>
      </c>
      <c r="P1159" s="95">
        <f t="shared" si="628"/>
        <v>23570.75</v>
      </c>
    </row>
    <row r="1160" spans="1:16" x14ac:dyDescent="0.2">
      <c r="A1160" s="54">
        <v>42461</v>
      </c>
      <c r="B1160" s="90">
        <v>103.53</v>
      </c>
      <c r="C1160" s="84">
        <f t="shared" si="616"/>
        <v>125.03</v>
      </c>
      <c r="D1160" s="89">
        <f t="shared" si="617"/>
        <v>142.25</v>
      </c>
      <c r="E1160" s="87">
        <f t="shared" si="618"/>
        <v>171.51</v>
      </c>
      <c r="F1160" s="91">
        <v>102.75</v>
      </c>
      <c r="G1160" s="57">
        <f t="shared" si="619"/>
        <v>125.77</v>
      </c>
      <c r="H1160" s="56">
        <f t="shared" si="620"/>
        <v>144.54</v>
      </c>
      <c r="I1160" s="57">
        <f t="shared" si="621"/>
        <v>177.4</v>
      </c>
      <c r="J1160" s="60">
        <f t="shared" si="622"/>
        <v>239.98</v>
      </c>
      <c r="K1160" s="60">
        <f t="shared" si="623"/>
        <v>369.6</v>
      </c>
      <c r="L1160" s="60">
        <f t="shared" si="624"/>
        <v>506.34</v>
      </c>
      <c r="M1160" s="60">
        <f t="shared" si="625"/>
        <v>601.99</v>
      </c>
      <c r="N1160" s="60">
        <f t="shared" si="626"/>
        <v>782.1</v>
      </c>
      <c r="O1160" s="60">
        <f t="shared" si="627"/>
        <v>3246.54</v>
      </c>
      <c r="P1160" s="95">
        <f t="shared" si="628"/>
        <v>23612.11</v>
      </c>
    </row>
    <row r="1161" spans="1:16" x14ac:dyDescent="0.2">
      <c r="A1161" s="54">
        <v>42491</v>
      </c>
      <c r="B1161" s="90">
        <v>103.77</v>
      </c>
      <c r="C1161" s="84">
        <f t="shared" si="616"/>
        <v>125.32</v>
      </c>
      <c r="D1161" s="89">
        <f t="shared" si="617"/>
        <v>142.58000000000001</v>
      </c>
      <c r="E1161" s="87">
        <f t="shared" si="618"/>
        <v>171.91</v>
      </c>
      <c r="F1161" s="91">
        <v>103.08</v>
      </c>
      <c r="G1161" s="57">
        <f t="shared" si="619"/>
        <v>126.17</v>
      </c>
      <c r="H1161" s="56">
        <f t="shared" si="620"/>
        <v>145</v>
      </c>
      <c r="I1161" s="57">
        <f t="shared" si="621"/>
        <v>177.97</v>
      </c>
      <c r="J1161" s="60">
        <f t="shared" si="622"/>
        <v>240.75</v>
      </c>
      <c r="K1161" s="60">
        <f t="shared" si="623"/>
        <v>370.79</v>
      </c>
      <c r="L1161" s="60">
        <f t="shared" si="624"/>
        <v>507.97</v>
      </c>
      <c r="M1161" s="60">
        <f t="shared" si="625"/>
        <v>603.92999999999995</v>
      </c>
      <c r="N1161" s="60">
        <f t="shared" si="626"/>
        <v>784.61</v>
      </c>
      <c r="O1161" s="60">
        <f t="shared" si="627"/>
        <v>3256.97</v>
      </c>
      <c r="P1161" s="95">
        <f t="shared" si="628"/>
        <v>23687.95</v>
      </c>
    </row>
    <row r="1162" spans="1:16" x14ac:dyDescent="0.2">
      <c r="A1162" s="54">
        <v>42522</v>
      </c>
      <c r="B1162" s="90">
        <v>103.74</v>
      </c>
      <c r="C1162" s="84">
        <f t="shared" si="616"/>
        <v>125.29</v>
      </c>
      <c r="D1162" s="89">
        <f t="shared" si="617"/>
        <v>142.54</v>
      </c>
      <c r="E1162" s="87">
        <f t="shared" si="618"/>
        <v>171.86</v>
      </c>
      <c r="F1162" s="91">
        <v>103.19</v>
      </c>
      <c r="G1162" s="57">
        <f t="shared" si="619"/>
        <v>126.3</v>
      </c>
      <c r="H1162" s="56">
        <f t="shared" si="620"/>
        <v>145.16</v>
      </c>
      <c r="I1162" s="57">
        <f t="shared" si="621"/>
        <v>178.16</v>
      </c>
      <c r="J1162" s="60">
        <f t="shared" si="622"/>
        <v>241.01</v>
      </c>
      <c r="K1162" s="60">
        <f t="shared" si="623"/>
        <v>371.18</v>
      </c>
      <c r="L1162" s="60">
        <f t="shared" si="624"/>
        <v>508.51</v>
      </c>
      <c r="M1162" s="60">
        <f t="shared" si="625"/>
        <v>604.57000000000005</v>
      </c>
      <c r="N1162" s="60">
        <f t="shared" si="626"/>
        <v>785.45</v>
      </c>
      <c r="O1162" s="60">
        <f t="shared" si="627"/>
        <v>3260.44</v>
      </c>
      <c r="P1162" s="95">
        <f t="shared" si="628"/>
        <v>23713.23</v>
      </c>
    </row>
    <row r="1163" spans="1:16" x14ac:dyDescent="0.2">
      <c r="A1163" s="54">
        <v>42552</v>
      </c>
      <c r="B1163" s="90">
        <v>103.93</v>
      </c>
      <c r="C1163" s="84">
        <f t="shared" si="616"/>
        <v>125.52</v>
      </c>
      <c r="D1163" s="89">
        <f t="shared" si="617"/>
        <v>142.80000000000001</v>
      </c>
      <c r="E1163" s="87">
        <f t="shared" si="618"/>
        <v>172.17</v>
      </c>
      <c r="F1163" s="91">
        <v>103.31</v>
      </c>
      <c r="G1163" s="57">
        <f t="shared" si="619"/>
        <v>126.45</v>
      </c>
      <c r="H1163" s="56">
        <f t="shared" si="620"/>
        <v>145.33000000000001</v>
      </c>
      <c r="I1163" s="57">
        <f t="shared" si="621"/>
        <v>178.36</v>
      </c>
      <c r="J1163" s="60">
        <f t="shared" si="622"/>
        <v>241.29</v>
      </c>
      <c r="K1163" s="60">
        <f t="shared" si="623"/>
        <v>371.62</v>
      </c>
      <c r="L1163" s="60">
        <f t="shared" si="624"/>
        <v>509.1</v>
      </c>
      <c r="M1163" s="60">
        <f t="shared" si="625"/>
        <v>605.27</v>
      </c>
      <c r="N1163" s="60">
        <f t="shared" si="626"/>
        <v>786.36</v>
      </c>
      <c r="O1163" s="60">
        <f t="shared" si="627"/>
        <v>3264.23</v>
      </c>
      <c r="P1163" s="95">
        <f t="shared" si="628"/>
        <v>23740.799999999999</v>
      </c>
    </row>
    <row r="1164" spans="1:16" x14ac:dyDescent="0.2">
      <c r="A1164" s="54">
        <v>42583</v>
      </c>
      <c r="B1164" s="90">
        <v>103.97</v>
      </c>
      <c r="C1164" s="84">
        <f t="shared" si="616"/>
        <v>125.56</v>
      </c>
      <c r="D1164" s="89">
        <f t="shared" si="617"/>
        <v>142.85</v>
      </c>
      <c r="E1164" s="87">
        <f t="shared" si="618"/>
        <v>172.24</v>
      </c>
      <c r="F1164" s="91">
        <v>103.26</v>
      </c>
      <c r="G1164" s="57">
        <f t="shared" si="619"/>
        <v>126.39</v>
      </c>
      <c r="H1164" s="56">
        <f t="shared" si="620"/>
        <v>145.26</v>
      </c>
      <c r="I1164" s="57">
        <f t="shared" si="621"/>
        <v>178.28</v>
      </c>
      <c r="J1164" s="60">
        <f t="shared" si="622"/>
        <v>241.17</v>
      </c>
      <c r="K1164" s="60">
        <f t="shared" si="623"/>
        <v>371.44</v>
      </c>
      <c r="L1164" s="60">
        <f t="shared" si="624"/>
        <v>508.85</v>
      </c>
      <c r="M1164" s="60">
        <f t="shared" si="625"/>
        <v>604.98</v>
      </c>
      <c r="N1164" s="60">
        <f t="shared" si="626"/>
        <v>785.98</v>
      </c>
      <c r="O1164" s="60">
        <f t="shared" si="627"/>
        <v>3262.65</v>
      </c>
      <c r="P1164" s="95">
        <f t="shared" si="628"/>
        <v>23729.31</v>
      </c>
    </row>
    <row r="1165" spans="1:16" x14ac:dyDescent="0.2">
      <c r="A1165" s="54">
        <v>42614</v>
      </c>
      <c r="B1165" s="90">
        <v>103.68</v>
      </c>
      <c r="C1165" s="84">
        <f t="shared" si="616"/>
        <v>125.21</v>
      </c>
      <c r="D1165" s="89">
        <f t="shared" si="617"/>
        <v>142.46</v>
      </c>
      <c r="E1165" s="87">
        <f t="shared" si="618"/>
        <v>171.76</v>
      </c>
      <c r="F1165" s="91">
        <v>103.04</v>
      </c>
      <c r="G1165" s="57">
        <f t="shared" si="619"/>
        <v>126.12</v>
      </c>
      <c r="H1165" s="56">
        <f t="shared" si="620"/>
        <v>144.94999999999999</v>
      </c>
      <c r="I1165" s="57">
        <f t="shared" si="621"/>
        <v>177.9</v>
      </c>
      <c r="J1165" s="60">
        <f t="shared" si="622"/>
        <v>240.66</v>
      </c>
      <c r="K1165" s="60">
        <f t="shared" si="623"/>
        <v>370.65</v>
      </c>
      <c r="L1165" s="60">
        <f t="shared" si="624"/>
        <v>507.77</v>
      </c>
      <c r="M1165" s="60">
        <f t="shared" si="625"/>
        <v>603.69000000000005</v>
      </c>
      <c r="N1165" s="60">
        <f t="shared" si="626"/>
        <v>784.31</v>
      </c>
      <c r="O1165" s="60">
        <f t="shared" si="627"/>
        <v>3255.7</v>
      </c>
      <c r="P1165" s="95">
        <f t="shared" si="628"/>
        <v>23678.76</v>
      </c>
    </row>
    <row r="1166" spans="1:16" x14ac:dyDescent="0.2">
      <c r="A1166" s="54">
        <v>42644</v>
      </c>
      <c r="B1166" s="90">
        <v>103.86</v>
      </c>
      <c r="C1166" s="84">
        <f t="shared" si="616"/>
        <v>125.43</v>
      </c>
      <c r="D1166" s="89">
        <f t="shared" si="617"/>
        <v>142.69999999999999</v>
      </c>
      <c r="E1166" s="87">
        <f t="shared" si="618"/>
        <v>172.05</v>
      </c>
      <c r="F1166" s="91">
        <v>103.34</v>
      </c>
      <c r="G1166" s="57">
        <f t="shared" si="619"/>
        <v>126.49</v>
      </c>
      <c r="H1166" s="56">
        <f t="shared" si="620"/>
        <v>145.37</v>
      </c>
      <c r="I1166" s="57">
        <f t="shared" si="621"/>
        <v>178.42</v>
      </c>
      <c r="J1166" s="60">
        <f t="shared" si="622"/>
        <v>241.36</v>
      </c>
      <c r="K1166" s="60">
        <f t="shared" si="623"/>
        <v>371.72</v>
      </c>
      <c r="L1166" s="60">
        <f t="shared" si="624"/>
        <v>509.25</v>
      </c>
      <c r="M1166" s="60">
        <f t="shared" si="625"/>
        <v>605.45000000000005</v>
      </c>
      <c r="N1166" s="60">
        <f t="shared" si="626"/>
        <v>786.59</v>
      </c>
      <c r="O1166" s="60">
        <f t="shared" si="627"/>
        <v>3265.18</v>
      </c>
      <c r="P1166" s="95">
        <f t="shared" si="628"/>
        <v>23747.7</v>
      </c>
    </row>
    <row r="1167" spans="1:16" x14ac:dyDescent="0.2">
      <c r="A1167" s="54">
        <v>42675</v>
      </c>
      <c r="B1167" s="90">
        <v>103.97</v>
      </c>
      <c r="C1167" s="84">
        <f t="shared" si="616"/>
        <v>125.56</v>
      </c>
      <c r="D1167" s="89">
        <f t="shared" si="617"/>
        <v>142.85</v>
      </c>
      <c r="E1167" s="87">
        <f t="shared" si="618"/>
        <v>172.24</v>
      </c>
      <c r="F1167" s="91">
        <v>103.41</v>
      </c>
      <c r="G1167" s="57">
        <f t="shared" si="619"/>
        <v>126.57</v>
      </c>
      <c r="H1167" s="56">
        <f t="shared" si="620"/>
        <v>145.47</v>
      </c>
      <c r="I1167" s="57">
        <f t="shared" si="621"/>
        <v>178.54</v>
      </c>
      <c r="J1167" s="60">
        <f t="shared" si="622"/>
        <v>241.52</v>
      </c>
      <c r="K1167" s="60">
        <f t="shared" si="623"/>
        <v>371.98</v>
      </c>
      <c r="L1167" s="60">
        <f t="shared" si="624"/>
        <v>509.59</v>
      </c>
      <c r="M1167" s="60">
        <f t="shared" si="625"/>
        <v>605.86</v>
      </c>
      <c r="N1167" s="60">
        <f t="shared" si="626"/>
        <v>787.13</v>
      </c>
      <c r="O1167" s="60">
        <f t="shared" si="627"/>
        <v>3267.39</v>
      </c>
      <c r="P1167" s="95">
        <f t="shared" si="628"/>
        <v>23763.78</v>
      </c>
    </row>
    <row r="1168" spans="1:16" x14ac:dyDescent="0.2">
      <c r="A1168" s="54">
        <v>42705</v>
      </c>
      <c r="B1168" s="90">
        <v>104.05</v>
      </c>
      <c r="C1168" s="84">
        <f t="shared" si="616"/>
        <v>125.66</v>
      </c>
      <c r="D1168" s="89">
        <f t="shared" si="617"/>
        <v>142.96</v>
      </c>
      <c r="E1168" s="87">
        <f t="shared" si="618"/>
        <v>172.37</v>
      </c>
      <c r="F1168" s="91">
        <v>103.54</v>
      </c>
      <c r="G1168" s="57">
        <f t="shared" si="619"/>
        <v>126.73</v>
      </c>
      <c r="H1168" s="56">
        <f t="shared" si="620"/>
        <v>145.65</v>
      </c>
      <c r="I1168" s="57">
        <f t="shared" si="621"/>
        <v>178.76</v>
      </c>
      <c r="J1168" s="60">
        <f t="shared" si="622"/>
        <v>241.83</v>
      </c>
      <c r="K1168" s="60">
        <f t="shared" si="623"/>
        <v>372.44</v>
      </c>
      <c r="L1168" s="60">
        <f t="shared" si="624"/>
        <v>510.23</v>
      </c>
      <c r="M1168" s="60">
        <f t="shared" si="625"/>
        <v>606.62</v>
      </c>
      <c r="N1168" s="60">
        <f t="shared" si="626"/>
        <v>788.12</v>
      </c>
      <c r="O1168" s="60">
        <f t="shared" si="627"/>
        <v>3271.5</v>
      </c>
      <c r="P1168" s="95">
        <f t="shared" si="628"/>
        <v>23793.66</v>
      </c>
    </row>
    <row r="1169" spans="1:16" x14ac:dyDescent="0.2">
      <c r="A1169" s="54">
        <v>42736</v>
      </c>
      <c r="B1169" s="90">
        <v>104.65</v>
      </c>
      <c r="C1169" s="84">
        <f t="shared" ref="C1169:C1180" si="629">B1169*1.2077</f>
        <v>126.39</v>
      </c>
      <c r="D1169" s="89">
        <f t="shared" ref="D1169:D1180" si="630">B1169*1.374</f>
        <v>143.79</v>
      </c>
      <c r="E1169" s="87">
        <f t="shared" ref="E1169:E1180" si="631">B1169*1.6566</f>
        <v>173.36</v>
      </c>
      <c r="F1169" s="91">
        <v>104.28</v>
      </c>
      <c r="G1169" s="57">
        <f t="shared" ref="G1169:G1180" si="632">F1169*1.224</f>
        <v>127.64</v>
      </c>
      <c r="H1169" s="56">
        <f t="shared" ref="H1169:H1180" si="633">F1169*1.4067</f>
        <v>146.69</v>
      </c>
      <c r="I1169" s="57">
        <f t="shared" ref="I1169:I1180" si="634">F1169*1.7265</f>
        <v>180.04</v>
      </c>
      <c r="J1169" s="60">
        <f t="shared" ref="J1169:J1180" si="635">F1169*2.3356</f>
        <v>243.56</v>
      </c>
      <c r="K1169" s="60">
        <f t="shared" ref="K1169:K1180" si="636">F1169*3.5971</f>
        <v>375.11</v>
      </c>
      <c r="L1169" s="60">
        <f t="shared" ref="L1169:L1180" si="637">F1169*4.9279</f>
        <v>513.88</v>
      </c>
      <c r="M1169" s="60">
        <f t="shared" ref="M1169:M1180" si="638">F1169*5.8588</f>
        <v>610.96</v>
      </c>
      <c r="N1169" s="60">
        <f t="shared" ref="N1169:N1180" si="639">F1169*7.6117</f>
        <v>793.75</v>
      </c>
      <c r="O1169" s="60">
        <f t="shared" ref="O1169:O1180" si="640">F1169*31.5965</f>
        <v>3294.88</v>
      </c>
      <c r="P1169" s="95">
        <f t="shared" ref="P1169:P1180" si="641">F1169*229.8016</f>
        <v>23963.71</v>
      </c>
    </row>
    <row r="1170" spans="1:16" x14ac:dyDescent="0.2">
      <c r="A1170" s="54">
        <v>42767</v>
      </c>
      <c r="B1170" s="90">
        <v>105.06</v>
      </c>
      <c r="C1170" s="84">
        <f t="shared" si="629"/>
        <v>126.88</v>
      </c>
      <c r="D1170" s="89">
        <f t="shared" si="630"/>
        <v>144.35</v>
      </c>
      <c r="E1170" s="87">
        <f t="shared" si="631"/>
        <v>174.04</v>
      </c>
      <c r="F1170" s="91">
        <v>104.67</v>
      </c>
      <c r="G1170" s="57">
        <f t="shared" si="632"/>
        <v>128.12</v>
      </c>
      <c r="H1170" s="56">
        <f t="shared" si="633"/>
        <v>147.24</v>
      </c>
      <c r="I1170" s="57">
        <f t="shared" si="634"/>
        <v>180.71</v>
      </c>
      <c r="J1170" s="60">
        <f t="shared" si="635"/>
        <v>244.47</v>
      </c>
      <c r="K1170" s="60">
        <f t="shared" si="636"/>
        <v>376.51</v>
      </c>
      <c r="L1170" s="60">
        <f t="shared" si="637"/>
        <v>515.79999999999995</v>
      </c>
      <c r="M1170" s="60">
        <f t="shared" si="638"/>
        <v>613.24</v>
      </c>
      <c r="N1170" s="60">
        <f t="shared" si="639"/>
        <v>796.72</v>
      </c>
      <c r="O1170" s="60">
        <f t="shared" si="640"/>
        <v>3307.21</v>
      </c>
      <c r="P1170" s="95">
        <f t="shared" si="641"/>
        <v>24053.33</v>
      </c>
    </row>
    <row r="1171" spans="1:16" x14ac:dyDescent="0.2">
      <c r="A1171" s="54">
        <v>42795</v>
      </c>
      <c r="B1171" s="90">
        <v>105.32</v>
      </c>
      <c r="C1171" s="84">
        <f t="shared" si="629"/>
        <v>127.19</v>
      </c>
      <c r="D1171" s="89">
        <f t="shared" si="630"/>
        <v>144.71</v>
      </c>
      <c r="E1171" s="87">
        <f t="shared" si="631"/>
        <v>174.47</v>
      </c>
      <c r="F1171" s="91">
        <v>104.91</v>
      </c>
      <c r="G1171" s="57">
        <f t="shared" si="632"/>
        <v>128.41</v>
      </c>
      <c r="H1171" s="56">
        <f t="shared" si="633"/>
        <v>147.58000000000001</v>
      </c>
      <c r="I1171" s="57">
        <f t="shared" si="634"/>
        <v>181.13</v>
      </c>
      <c r="J1171" s="60">
        <f t="shared" si="635"/>
        <v>245.03</v>
      </c>
      <c r="K1171" s="60">
        <f t="shared" si="636"/>
        <v>377.37</v>
      </c>
      <c r="L1171" s="60">
        <f t="shared" si="637"/>
        <v>516.99</v>
      </c>
      <c r="M1171" s="60">
        <f t="shared" si="638"/>
        <v>614.65</v>
      </c>
      <c r="N1171" s="60">
        <f t="shared" si="639"/>
        <v>798.54</v>
      </c>
      <c r="O1171" s="60">
        <f t="shared" si="640"/>
        <v>3314.79</v>
      </c>
      <c r="P1171" s="95">
        <f t="shared" si="641"/>
        <v>24108.49</v>
      </c>
    </row>
    <row r="1172" spans="1:16" x14ac:dyDescent="0.2">
      <c r="A1172" s="54">
        <v>42826</v>
      </c>
      <c r="B1172" s="90">
        <v>105.46</v>
      </c>
      <c r="C1172" s="84">
        <f t="shared" si="629"/>
        <v>127.36</v>
      </c>
      <c r="D1172" s="89">
        <f t="shared" si="630"/>
        <v>144.9</v>
      </c>
      <c r="E1172" s="87">
        <f t="shared" si="631"/>
        <v>174.71</v>
      </c>
      <c r="F1172" s="91">
        <v>105.09</v>
      </c>
      <c r="G1172" s="57">
        <f t="shared" si="632"/>
        <v>128.63</v>
      </c>
      <c r="H1172" s="56">
        <f t="shared" si="633"/>
        <v>147.83000000000001</v>
      </c>
      <c r="I1172" s="57">
        <f t="shared" si="634"/>
        <v>181.44</v>
      </c>
      <c r="J1172" s="60">
        <f t="shared" si="635"/>
        <v>245.45</v>
      </c>
      <c r="K1172" s="60">
        <f t="shared" si="636"/>
        <v>378.02</v>
      </c>
      <c r="L1172" s="60">
        <f t="shared" si="637"/>
        <v>517.87</v>
      </c>
      <c r="M1172" s="60">
        <f t="shared" si="638"/>
        <v>615.70000000000005</v>
      </c>
      <c r="N1172" s="60">
        <f t="shared" si="639"/>
        <v>799.91</v>
      </c>
      <c r="O1172" s="60">
        <f t="shared" si="640"/>
        <v>3320.48</v>
      </c>
      <c r="P1172" s="95">
        <f t="shared" si="641"/>
        <v>24149.85</v>
      </c>
    </row>
    <row r="1173" spans="1:16" x14ac:dyDescent="0.2">
      <c r="A1173" s="54">
        <v>42856</v>
      </c>
      <c r="B1173" s="90">
        <v>105.42</v>
      </c>
      <c r="C1173" s="84">
        <f t="shared" si="629"/>
        <v>127.32</v>
      </c>
      <c r="D1173" s="89">
        <f t="shared" si="630"/>
        <v>144.85</v>
      </c>
      <c r="E1173" s="87">
        <f t="shared" si="631"/>
        <v>174.64</v>
      </c>
      <c r="F1173" s="91">
        <v>105</v>
      </c>
      <c r="G1173" s="57">
        <f t="shared" si="632"/>
        <v>128.52000000000001</v>
      </c>
      <c r="H1173" s="56">
        <f t="shared" si="633"/>
        <v>147.69999999999999</v>
      </c>
      <c r="I1173" s="57">
        <f t="shared" si="634"/>
        <v>181.28</v>
      </c>
      <c r="J1173" s="60">
        <f t="shared" si="635"/>
        <v>245.24</v>
      </c>
      <c r="K1173" s="60">
        <f t="shared" si="636"/>
        <v>377.7</v>
      </c>
      <c r="L1173" s="60">
        <f t="shared" si="637"/>
        <v>517.42999999999995</v>
      </c>
      <c r="M1173" s="60">
        <f t="shared" si="638"/>
        <v>615.16999999999996</v>
      </c>
      <c r="N1173" s="60">
        <f t="shared" si="639"/>
        <v>799.23</v>
      </c>
      <c r="O1173" s="60">
        <f t="shared" si="640"/>
        <v>3317.63</v>
      </c>
      <c r="P1173" s="95">
        <f t="shared" si="641"/>
        <v>24129.17</v>
      </c>
    </row>
    <row r="1174" spans="1:16" x14ac:dyDescent="0.2">
      <c r="A1174" s="54">
        <v>42887</v>
      </c>
      <c r="B1174" s="90">
        <v>105.29</v>
      </c>
      <c r="C1174" s="84">
        <f t="shared" si="629"/>
        <v>127.16</v>
      </c>
      <c r="D1174" s="89">
        <f t="shared" si="630"/>
        <v>144.66999999999999</v>
      </c>
      <c r="E1174" s="87">
        <f t="shared" si="631"/>
        <v>174.42</v>
      </c>
      <c r="F1174" s="91">
        <v>104.84</v>
      </c>
      <c r="G1174" s="57">
        <f t="shared" si="632"/>
        <v>128.32</v>
      </c>
      <c r="H1174" s="56">
        <f t="shared" si="633"/>
        <v>147.47999999999999</v>
      </c>
      <c r="I1174" s="57">
        <f t="shared" si="634"/>
        <v>181.01</v>
      </c>
      <c r="J1174" s="60">
        <f t="shared" si="635"/>
        <v>244.86</v>
      </c>
      <c r="K1174" s="60">
        <f t="shared" si="636"/>
        <v>377.12</v>
      </c>
      <c r="L1174" s="60">
        <f t="shared" si="637"/>
        <v>516.64</v>
      </c>
      <c r="M1174" s="60">
        <f t="shared" si="638"/>
        <v>614.24</v>
      </c>
      <c r="N1174" s="60">
        <f t="shared" si="639"/>
        <v>798.01</v>
      </c>
      <c r="O1174" s="60">
        <f t="shared" si="640"/>
        <v>3312.58</v>
      </c>
      <c r="P1174" s="95">
        <f t="shared" si="641"/>
        <v>24092.400000000001</v>
      </c>
    </row>
    <row r="1175" spans="1:16" x14ac:dyDescent="0.2">
      <c r="A1175" s="54">
        <v>42917</v>
      </c>
      <c r="B1175" s="90">
        <v>105.63</v>
      </c>
      <c r="C1175" s="84">
        <f t="shared" si="629"/>
        <v>127.57</v>
      </c>
      <c r="D1175" s="89">
        <f t="shared" si="630"/>
        <v>145.13999999999999</v>
      </c>
      <c r="E1175" s="87">
        <f t="shared" si="631"/>
        <v>174.99</v>
      </c>
      <c r="F1175" s="91">
        <v>105.15</v>
      </c>
      <c r="G1175" s="57">
        <f t="shared" si="632"/>
        <v>128.69999999999999</v>
      </c>
      <c r="H1175" s="56">
        <f t="shared" si="633"/>
        <v>147.91</v>
      </c>
      <c r="I1175" s="57">
        <f t="shared" si="634"/>
        <v>181.54</v>
      </c>
      <c r="J1175" s="60">
        <f t="shared" si="635"/>
        <v>245.59</v>
      </c>
      <c r="K1175" s="60">
        <f t="shared" si="636"/>
        <v>378.24</v>
      </c>
      <c r="L1175" s="60">
        <f t="shared" si="637"/>
        <v>518.16999999999996</v>
      </c>
      <c r="M1175" s="60">
        <f t="shared" si="638"/>
        <v>616.04999999999995</v>
      </c>
      <c r="N1175" s="60">
        <f t="shared" si="639"/>
        <v>800.37</v>
      </c>
      <c r="O1175" s="60">
        <f t="shared" si="640"/>
        <v>3322.37</v>
      </c>
      <c r="P1175" s="95">
        <f t="shared" si="641"/>
        <v>24163.64</v>
      </c>
    </row>
    <row r="1176" spans="1:16" x14ac:dyDescent="0.2">
      <c r="A1176" s="54">
        <v>42948</v>
      </c>
      <c r="B1176" s="90">
        <v>105.68</v>
      </c>
      <c r="C1176" s="84">
        <f t="shared" si="629"/>
        <v>127.63</v>
      </c>
      <c r="D1176" s="89">
        <f t="shared" si="630"/>
        <v>145.19999999999999</v>
      </c>
      <c r="E1176" s="87">
        <f t="shared" si="631"/>
        <v>175.07</v>
      </c>
      <c r="F1176" s="91">
        <v>105.22</v>
      </c>
      <c r="G1176" s="57">
        <f t="shared" si="632"/>
        <v>128.79</v>
      </c>
      <c r="H1176" s="56">
        <f t="shared" si="633"/>
        <v>148.01</v>
      </c>
      <c r="I1176" s="57">
        <f t="shared" si="634"/>
        <v>181.66</v>
      </c>
      <c r="J1176" s="60">
        <f t="shared" si="635"/>
        <v>245.75</v>
      </c>
      <c r="K1176" s="60">
        <f t="shared" si="636"/>
        <v>378.49</v>
      </c>
      <c r="L1176" s="60">
        <f t="shared" si="637"/>
        <v>518.51</v>
      </c>
      <c r="M1176" s="60">
        <f t="shared" si="638"/>
        <v>616.46</v>
      </c>
      <c r="N1176" s="60">
        <f t="shared" si="639"/>
        <v>800.9</v>
      </c>
      <c r="O1176" s="60">
        <f t="shared" si="640"/>
        <v>3324.58</v>
      </c>
      <c r="P1176" s="95">
        <f t="shared" si="641"/>
        <v>24179.72</v>
      </c>
    </row>
    <row r="1177" spans="1:16" x14ac:dyDescent="0.2">
      <c r="A1177" s="54">
        <v>42979</v>
      </c>
      <c r="B1177" s="90">
        <v>105.51</v>
      </c>
      <c r="C1177" s="84">
        <f t="shared" si="629"/>
        <v>127.42</v>
      </c>
      <c r="D1177" s="89">
        <f t="shared" si="630"/>
        <v>144.97</v>
      </c>
      <c r="E1177" s="87">
        <f t="shared" si="631"/>
        <v>174.79</v>
      </c>
      <c r="F1177" s="91">
        <v>105.11</v>
      </c>
      <c r="G1177" s="57">
        <f t="shared" si="632"/>
        <v>128.65</v>
      </c>
      <c r="H1177" s="56">
        <f t="shared" si="633"/>
        <v>147.86000000000001</v>
      </c>
      <c r="I1177" s="57">
        <f t="shared" si="634"/>
        <v>181.47</v>
      </c>
      <c r="J1177" s="60">
        <f t="shared" si="635"/>
        <v>245.49</v>
      </c>
      <c r="K1177" s="60">
        <f t="shared" si="636"/>
        <v>378.09</v>
      </c>
      <c r="L1177" s="60">
        <f t="shared" si="637"/>
        <v>517.97</v>
      </c>
      <c r="M1177" s="60">
        <f t="shared" si="638"/>
        <v>615.82000000000005</v>
      </c>
      <c r="N1177" s="60">
        <f t="shared" si="639"/>
        <v>800.07</v>
      </c>
      <c r="O1177" s="60">
        <f t="shared" si="640"/>
        <v>3321.11</v>
      </c>
      <c r="P1177" s="95">
        <f t="shared" si="641"/>
        <v>24154.45</v>
      </c>
    </row>
    <row r="1178" spans="1:16" x14ac:dyDescent="0.2">
      <c r="A1178" s="54">
        <v>43009</v>
      </c>
      <c r="B1178" s="90">
        <v>105.84</v>
      </c>
      <c r="C1178" s="84">
        <f t="shared" si="629"/>
        <v>127.82</v>
      </c>
      <c r="D1178" s="89">
        <f t="shared" si="630"/>
        <v>145.41999999999999</v>
      </c>
      <c r="E1178" s="87">
        <f t="shared" si="631"/>
        <v>175.33</v>
      </c>
      <c r="F1178" s="91">
        <v>105.41</v>
      </c>
      <c r="G1178" s="57">
        <f t="shared" si="632"/>
        <v>129.02000000000001</v>
      </c>
      <c r="H1178" s="56">
        <f t="shared" si="633"/>
        <v>148.28</v>
      </c>
      <c r="I1178" s="57">
        <f t="shared" si="634"/>
        <v>181.99</v>
      </c>
      <c r="J1178" s="60">
        <f t="shared" si="635"/>
        <v>246.2</v>
      </c>
      <c r="K1178" s="60">
        <f t="shared" si="636"/>
        <v>379.17</v>
      </c>
      <c r="L1178" s="60">
        <f t="shared" si="637"/>
        <v>519.45000000000005</v>
      </c>
      <c r="M1178" s="60">
        <f t="shared" si="638"/>
        <v>617.58000000000004</v>
      </c>
      <c r="N1178" s="60">
        <f t="shared" si="639"/>
        <v>802.35</v>
      </c>
      <c r="O1178" s="60">
        <f t="shared" si="640"/>
        <v>3330.59</v>
      </c>
      <c r="P1178" s="95">
        <f t="shared" si="641"/>
        <v>24223.39</v>
      </c>
    </row>
    <row r="1179" spans="1:16" x14ac:dyDescent="0.2">
      <c r="A1179" s="54">
        <v>43040</v>
      </c>
      <c r="B1179" s="90">
        <v>105.85</v>
      </c>
      <c r="C1179" s="84">
        <f t="shared" si="629"/>
        <v>127.84</v>
      </c>
      <c r="D1179" s="89">
        <f t="shared" si="630"/>
        <v>145.44</v>
      </c>
      <c r="E1179" s="87">
        <f t="shared" si="631"/>
        <v>175.35</v>
      </c>
      <c r="F1179" s="91">
        <v>105.55</v>
      </c>
      <c r="G1179" s="57">
        <f t="shared" si="632"/>
        <v>129.19</v>
      </c>
      <c r="H1179" s="56">
        <f t="shared" si="633"/>
        <v>148.47999999999999</v>
      </c>
      <c r="I1179" s="57">
        <f t="shared" si="634"/>
        <v>182.23</v>
      </c>
      <c r="J1179" s="60">
        <f t="shared" si="635"/>
        <v>246.52</v>
      </c>
      <c r="K1179" s="60">
        <f t="shared" si="636"/>
        <v>379.67</v>
      </c>
      <c r="L1179" s="60">
        <f t="shared" si="637"/>
        <v>520.14</v>
      </c>
      <c r="M1179" s="60">
        <f t="shared" si="638"/>
        <v>618.4</v>
      </c>
      <c r="N1179" s="60">
        <f t="shared" si="639"/>
        <v>803.41</v>
      </c>
      <c r="O1179" s="60">
        <f t="shared" si="640"/>
        <v>3335.01</v>
      </c>
      <c r="P1179" s="95">
        <f t="shared" si="641"/>
        <v>24255.56</v>
      </c>
    </row>
    <row r="1180" spans="1:16" x14ac:dyDescent="0.2">
      <c r="A1180" s="54">
        <v>43070</v>
      </c>
      <c r="B1180" s="90">
        <v>106.15</v>
      </c>
      <c r="C1180" s="84">
        <f t="shared" si="629"/>
        <v>128.19999999999999</v>
      </c>
      <c r="D1180" s="89">
        <f t="shared" si="630"/>
        <v>145.85</v>
      </c>
      <c r="E1180" s="87">
        <f t="shared" si="631"/>
        <v>175.85</v>
      </c>
      <c r="F1180" s="91">
        <v>105.75</v>
      </c>
      <c r="G1180" s="57">
        <f t="shared" si="632"/>
        <v>129.44</v>
      </c>
      <c r="H1180" s="56">
        <f t="shared" si="633"/>
        <v>148.76</v>
      </c>
      <c r="I1180" s="57">
        <f t="shared" si="634"/>
        <v>182.58</v>
      </c>
      <c r="J1180" s="60">
        <f t="shared" si="635"/>
        <v>246.99</v>
      </c>
      <c r="K1180" s="60">
        <f t="shared" si="636"/>
        <v>380.39</v>
      </c>
      <c r="L1180" s="60">
        <f t="shared" si="637"/>
        <v>521.13</v>
      </c>
      <c r="M1180" s="60">
        <f t="shared" si="638"/>
        <v>619.57000000000005</v>
      </c>
      <c r="N1180" s="60">
        <f t="shared" si="639"/>
        <v>804.94</v>
      </c>
      <c r="O1180" s="60">
        <f t="shared" si="640"/>
        <v>3341.33</v>
      </c>
      <c r="P1180" s="95">
        <f t="shared" si="641"/>
        <v>24301.52</v>
      </c>
    </row>
    <row r="1181" spans="1:16" x14ac:dyDescent="0.2">
      <c r="A1181" s="54">
        <v>43101</v>
      </c>
      <c r="B1181" s="90">
        <v>106.37</v>
      </c>
      <c r="C1181" s="84">
        <f t="shared" ref="C1181:C1191" si="642">B1181*1.2077</f>
        <v>128.46</v>
      </c>
      <c r="D1181" s="89">
        <f t="shared" ref="D1181:D1191" si="643">B1181*1.374</f>
        <v>146.15</v>
      </c>
      <c r="E1181" s="87">
        <f t="shared" ref="E1181:E1191" si="644">B1181*1.6566</f>
        <v>176.21</v>
      </c>
      <c r="F1181" s="91">
        <v>106.06</v>
      </c>
      <c r="G1181" s="57">
        <f t="shared" ref="G1181:G1191" si="645">F1181*1.224</f>
        <v>129.82</v>
      </c>
      <c r="H1181" s="56">
        <f t="shared" ref="H1181:H1191" si="646">F1181*1.4067</f>
        <v>149.19</v>
      </c>
      <c r="I1181" s="57">
        <f t="shared" ref="I1181:I1191" si="647">F1181*1.7265</f>
        <v>183.11</v>
      </c>
      <c r="J1181" s="60">
        <f t="shared" ref="J1181:J1191" si="648">F1181*2.3356</f>
        <v>247.71</v>
      </c>
      <c r="K1181" s="60">
        <f t="shared" ref="K1181:K1191" si="649">F1181*3.5971</f>
        <v>381.51</v>
      </c>
      <c r="L1181" s="60">
        <f t="shared" ref="L1181:L1191" si="650">F1181*4.9279</f>
        <v>522.65</v>
      </c>
      <c r="M1181" s="60">
        <f t="shared" ref="M1181:M1191" si="651">F1181*5.8588</f>
        <v>621.38</v>
      </c>
      <c r="N1181" s="60">
        <f t="shared" ref="N1181:N1191" si="652">F1181*7.6117</f>
        <v>807.3</v>
      </c>
      <c r="O1181" s="60">
        <f t="shared" ref="O1181:O1191" si="653">F1181*31.5965</f>
        <v>3351.12</v>
      </c>
      <c r="P1181" s="95">
        <f t="shared" ref="P1181:P1191" si="654">F1181*229.8016</f>
        <v>24372.76</v>
      </c>
    </row>
    <row r="1182" spans="1:16" x14ac:dyDescent="0.2">
      <c r="A1182" s="54">
        <v>43132</v>
      </c>
      <c r="B1182" s="90">
        <v>106.54</v>
      </c>
      <c r="C1182" s="84">
        <f t="shared" si="642"/>
        <v>128.66999999999999</v>
      </c>
      <c r="D1182" s="89">
        <f t="shared" si="643"/>
        <v>146.38999999999999</v>
      </c>
      <c r="E1182" s="87">
        <f t="shared" si="644"/>
        <v>176.49</v>
      </c>
      <c r="F1182" s="91">
        <v>106.22</v>
      </c>
      <c r="G1182" s="57">
        <f t="shared" si="645"/>
        <v>130.01</v>
      </c>
      <c r="H1182" s="56">
        <f t="shared" si="646"/>
        <v>149.41999999999999</v>
      </c>
      <c r="I1182" s="57">
        <f t="shared" si="647"/>
        <v>183.39</v>
      </c>
      <c r="J1182" s="60">
        <f t="shared" si="648"/>
        <v>248.09</v>
      </c>
      <c r="K1182" s="60">
        <f t="shared" si="649"/>
        <v>382.08</v>
      </c>
      <c r="L1182" s="60">
        <f t="shared" si="650"/>
        <v>523.44000000000005</v>
      </c>
      <c r="M1182" s="60">
        <f t="shared" si="651"/>
        <v>622.32000000000005</v>
      </c>
      <c r="N1182" s="60">
        <f t="shared" si="652"/>
        <v>808.51</v>
      </c>
      <c r="O1182" s="60">
        <f t="shared" si="653"/>
        <v>3356.18</v>
      </c>
      <c r="P1182" s="95">
        <f t="shared" si="654"/>
        <v>24409.53</v>
      </c>
    </row>
    <row r="1183" spans="1:16" x14ac:dyDescent="0.2">
      <c r="A1183" s="54">
        <v>43160</v>
      </c>
      <c r="B1183" s="90">
        <v>106.71</v>
      </c>
      <c r="C1183" s="84">
        <f t="shared" si="642"/>
        <v>128.87</v>
      </c>
      <c r="D1183" s="89">
        <f t="shared" si="643"/>
        <v>146.62</v>
      </c>
      <c r="E1183" s="87">
        <f t="shared" si="644"/>
        <v>176.78</v>
      </c>
      <c r="F1183" s="91">
        <v>106.37</v>
      </c>
      <c r="G1183" s="57">
        <f t="shared" si="645"/>
        <v>130.19999999999999</v>
      </c>
      <c r="H1183" s="56">
        <f t="shared" si="646"/>
        <v>149.63</v>
      </c>
      <c r="I1183" s="57">
        <f t="shared" si="647"/>
        <v>183.65</v>
      </c>
      <c r="J1183" s="60">
        <f t="shared" si="648"/>
        <v>248.44</v>
      </c>
      <c r="K1183" s="60">
        <f t="shared" si="649"/>
        <v>382.62</v>
      </c>
      <c r="L1183" s="60">
        <f t="shared" si="650"/>
        <v>524.17999999999995</v>
      </c>
      <c r="M1183" s="60">
        <f t="shared" si="651"/>
        <v>623.20000000000005</v>
      </c>
      <c r="N1183" s="60">
        <f t="shared" si="652"/>
        <v>809.66</v>
      </c>
      <c r="O1183" s="60">
        <f t="shared" si="653"/>
        <v>3360.92</v>
      </c>
      <c r="P1183" s="95">
        <f t="shared" si="654"/>
        <v>24444</v>
      </c>
    </row>
    <row r="1184" spans="1:16" x14ac:dyDescent="0.2">
      <c r="A1184" s="54">
        <v>43191</v>
      </c>
      <c r="B1184" s="90">
        <v>106.89</v>
      </c>
      <c r="C1184" s="84">
        <f t="shared" si="642"/>
        <v>129.09</v>
      </c>
      <c r="D1184" s="89">
        <f t="shared" si="643"/>
        <v>146.87</v>
      </c>
      <c r="E1184" s="87">
        <f t="shared" si="644"/>
        <v>177.07</v>
      </c>
      <c r="F1184" s="91">
        <v>106.69</v>
      </c>
      <c r="G1184" s="57">
        <f t="shared" si="645"/>
        <v>130.59</v>
      </c>
      <c r="H1184" s="56">
        <f t="shared" si="646"/>
        <v>150.08000000000001</v>
      </c>
      <c r="I1184" s="57">
        <f t="shared" si="647"/>
        <v>184.2</v>
      </c>
      <c r="J1184" s="60">
        <f t="shared" si="648"/>
        <v>249.19</v>
      </c>
      <c r="K1184" s="60">
        <f t="shared" si="649"/>
        <v>383.77</v>
      </c>
      <c r="L1184" s="60">
        <f t="shared" si="650"/>
        <v>525.76</v>
      </c>
      <c r="M1184" s="60">
        <f t="shared" si="651"/>
        <v>625.08000000000004</v>
      </c>
      <c r="N1184" s="60">
        <f t="shared" si="652"/>
        <v>812.09</v>
      </c>
      <c r="O1184" s="60">
        <f t="shared" si="653"/>
        <v>3371.03</v>
      </c>
      <c r="P1184" s="95">
        <f t="shared" si="654"/>
        <v>24517.53</v>
      </c>
    </row>
    <row r="1185" spans="1:16" x14ac:dyDescent="0.2">
      <c r="A1185" s="54">
        <v>43221</v>
      </c>
      <c r="B1185" s="90">
        <v>106.99</v>
      </c>
      <c r="C1185" s="84">
        <f t="shared" si="642"/>
        <v>129.21</v>
      </c>
      <c r="D1185" s="89">
        <f t="shared" si="643"/>
        <v>147</v>
      </c>
      <c r="E1185" s="87">
        <f t="shared" si="644"/>
        <v>177.24</v>
      </c>
      <c r="F1185" s="91">
        <v>106.91</v>
      </c>
      <c r="G1185" s="57">
        <f t="shared" si="645"/>
        <v>130.86000000000001</v>
      </c>
      <c r="H1185" s="56">
        <f t="shared" si="646"/>
        <v>150.38999999999999</v>
      </c>
      <c r="I1185" s="57">
        <f t="shared" si="647"/>
        <v>184.58</v>
      </c>
      <c r="J1185" s="60">
        <f t="shared" si="648"/>
        <v>249.7</v>
      </c>
      <c r="K1185" s="60">
        <f t="shared" si="649"/>
        <v>384.57</v>
      </c>
      <c r="L1185" s="60">
        <f t="shared" si="650"/>
        <v>526.84</v>
      </c>
      <c r="M1185" s="60">
        <f t="shared" si="651"/>
        <v>626.36</v>
      </c>
      <c r="N1185" s="60">
        <f t="shared" si="652"/>
        <v>813.77</v>
      </c>
      <c r="O1185" s="60">
        <f t="shared" si="653"/>
        <v>3377.98</v>
      </c>
      <c r="P1185" s="95">
        <f t="shared" si="654"/>
        <v>24568.09</v>
      </c>
    </row>
    <row r="1186" spans="1:16" x14ac:dyDescent="0.2">
      <c r="A1186" s="54">
        <v>43252</v>
      </c>
      <c r="B1186" s="90">
        <v>107.01</v>
      </c>
      <c r="C1186" s="84">
        <f t="shared" si="642"/>
        <v>129.24</v>
      </c>
      <c r="D1186" s="89">
        <f t="shared" si="643"/>
        <v>147.03</v>
      </c>
      <c r="E1186" s="87">
        <f t="shared" si="644"/>
        <v>177.27</v>
      </c>
      <c r="F1186" s="91">
        <v>107.02</v>
      </c>
      <c r="G1186" s="57">
        <f t="shared" si="645"/>
        <v>130.99</v>
      </c>
      <c r="H1186" s="56">
        <f t="shared" si="646"/>
        <v>150.55000000000001</v>
      </c>
      <c r="I1186" s="57">
        <f t="shared" si="647"/>
        <v>184.77</v>
      </c>
      <c r="J1186" s="60">
        <f t="shared" si="648"/>
        <v>249.96</v>
      </c>
      <c r="K1186" s="60">
        <f t="shared" si="649"/>
        <v>384.96</v>
      </c>
      <c r="L1186" s="60">
        <f t="shared" si="650"/>
        <v>527.38</v>
      </c>
      <c r="M1186" s="60">
        <f t="shared" si="651"/>
        <v>627.01</v>
      </c>
      <c r="N1186" s="60">
        <f t="shared" si="652"/>
        <v>814.6</v>
      </c>
      <c r="O1186" s="60">
        <f t="shared" si="653"/>
        <v>3381.46</v>
      </c>
      <c r="P1186" s="95">
        <f t="shared" si="654"/>
        <v>24593.37</v>
      </c>
    </row>
    <row r="1187" spans="1:16" x14ac:dyDescent="0.2">
      <c r="A1187" s="54">
        <v>43282</v>
      </c>
      <c r="B1187" s="90">
        <v>107.44</v>
      </c>
      <c r="C1187" s="84">
        <f t="shared" si="642"/>
        <v>129.76</v>
      </c>
      <c r="D1187" s="89">
        <f t="shared" si="643"/>
        <v>147.62</v>
      </c>
      <c r="E1187" s="87">
        <f t="shared" si="644"/>
        <v>177.99</v>
      </c>
      <c r="F1187" s="91">
        <v>107.43</v>
      </c>
      <c r="G1187" s="57">
        <f t="shared" si="645"/>
        <v>131.49</v>
      </c>
      <c r="H1187" s="56">
        <f t="shared" si="646"/>
        <v>151.12</v>
      </c>
      <c r="I1187" s="57">
        <f t="shared" si="647"/>
        <v>185.48</v>
      </c>
      <c r="J1187" s="60">
        <f t="shared" si="648"/>
        <v>250.91</v>
      </c>
      <c r="K1187" s="60">
        <f t="shared" si="649"/>
        <v>386.44</v>
      </c>
      <c r="L1187" s="60">
        <f t="shared" si="650"/>
        <v>529.4</v>
      </c>
      <c r="M1187" s="60">
        <f t="shared" si="651"/>
        <v>629.41</v>
      </c>
      <c r="N1187" s="60">
        <f t="shared" si="652"/>
        <v>817.72</v>
      </c>
      <c r="O1187" s="60">
        <f t="shared" si="653"/>
        <v>3394.41</v>
      </c>
      <c r="P1187" s="95">
        <f t="shared" si="654"/>
        <v>24687.59</v>
      </c>
    </row>
    <row r="1188" spans="1:16" x14ac:dyDescent="0.2">
      <c r="A1188" s="54">
        <v>43313</v>
      </c>
      <c r="B1188" s="90">
        <v>107.55</v>
      </c>
      <c r="C1188" s="84">
        <f t="shared" si="642"/>
        <v>129.88999999999999</v>
      </c>
      <c r="D1188" s="89">
        <f t="shared" si="643"/>
        <v>147.77000000000001</v>
      </c>
      <c r="E1188" s="87">
        <f t="shared" si="644"/>
        <v>178.17</v>
      </c>
      <c r="F1188" s="91">
        <v>107.58</v>
      </c>
      <c r="G1188" s="57">
        <f t="shared" si="645"/>
        <v>131.68</v>
      </c>
      <c r="H1188" s="56">
        <f t="shared" si="646"/>
        <v>151.33000000000001</v>
      </c>
      <c r="I1188" s="57">
        <f t="shared" si="647"/>
        <v>185.74</v>
      </c>
      <c r="J1188" s="60">
        <f t="shared" si="648"/>
        <v>251.26</v>
      </c>
      <c r="K1188" s="60">
        <f t="shared" si="649"/>
        <v>386.98</v>
      </c>
      <c r="L1188" s="60">
        <f t="shared" si="650"/>
        <v>530.14</v>
      </c>
      <c r="M1188" s="60">
        <f t="shared" si="651"/>
        <v>630.29</v>
      </c>
      <c r="N1188" s="60">
        <f t="shared" si="652"/>
        <v>818.87</v>
      </c>
      <c r="O1188" s="60">
        <f t="shared" si="653"/>
        <v>3399.15</v>
      </c>
      <c r="P1188" s="95">
        <f t="shared" si="654"/>
        <v>24722.06</v>
      </c>
    </row>
    <row r="1189" spans="1:16" x14ac:dyDescent="0.2">
      <c r="A1189" s="54">
        <v>43344</v>
      </c>
      <c r="B1189" s="90">
        <v>107.52</v>
      </c>
      <c r="C1189" s="84">
        <f t="shared" si="642"/>
        <v>129.85</v>
      </c>
      <c r="D1189" s="89">
        <f t="shared" si="643"/>
        <v>147.72999999999999</v>
      </c>
      <c r="E1189" s="87">
        <f t="shared" si="644"/>
        <v>178.12</v>
      </c>
      <c r="F1189" s="91">
        <v>107.58</v>
      </c>
      <c r="G1189" s="57">
        <f t="shared" si="645"/>
        <v>131.68</v>
      </c>
      <c r="H1189" s="56">
        <f t="shared" si="646"/>
        <v>151.33000000000001</v>
      </c>
      <c r="I1189" s="57">
        <f t="shared" si="647"/>
        <v>185.74</v>
      </c>
      <c r="J1189" s="60">
        <f t="shared" si="648"/>
        <v>251.26</v>
      </c>
      <c r="K1189" s="60">
        <f t="shared" si="649"/>
        <v>386.98</v>
      </c>
      <c r="L1189" s="60">
        <f t="shared" si="650"/>
        <v>530.14</v>
      </c>
      <c r="M1189" s="60">
        <f t="shared" si="651"/>
        <v>630.29</v>
      </c>
      <c r="N1189" s="60">
        <f t="shared" si="652"/>
        <v>818.87</v>
      </c>
      <c r="O1189" s="60">
        <f t="shared" si="653"/>
        <v>3399.15</v>
      </c>
      <c r="P1189" s="95">
        <f t="shared" si="654"/>
        <v>24722.06</v>
      </c>
    </row>
    <row r="1190" spans="1:16" x14ac:dyDescent="0.2">
      <c r="A1190" s="54">
        <v>43374</v>
      </c>
      <c r="B1190" s="90">
        <v>108.26</v>
      </c>
      <c r="C1190" s="84">
        <f t="shared" si="642"/>
        <v>130.75</v>
      </c>
      <c r="D1190" s="89">
        <f t="shared" si="643"/>
        <v>148.75</v>
      </c>
      <c r="E1190" s="87">
        <f t="shared" si="644"/>
        <v>179.34</v>
      </c>
      <c r="F1190" s="91">
        <v>108.31</v>
      </c>
      <c r="G1190" s="57">
        <f t="shared" si="645"/>
        <v>132.57</v>
      </c>
      <c r="H1190" s="56">
        <f t="shared" si="646"/>
        <v>152.36000000000001</v>
      </c>
      <c r="I1190" s="57">
        <f t="shared" si="647"/>
        <v>187</v>
      </c>
      <c r="J1190" s="60">
        <f t="shared" si="648"/>
        <v>252.97</v>
      </c>
      <c r="K1190" s="60">
        <f t="shared" si="649"/>
        <v>389.6</v>
      </c>
      <c r="L1190" s="60">
        <f t="shared" si="650"/>
        <v>533.74</v>
      </c>
      <c r="M1190" s="60">
        <f t="shared" si="651"/>
        <v>634.57000000000005</v>
      </c>
      <c r="N1190" s="60">
        <f t="shared" si="652"/>
        <v>824.42</v>
      </c>
      <c r="O1190" s="60">
        <f t="shared" si="653"/>
        <v>3422.22</v>
      </c>
      <c r="P1190" s="95">
        <f t="shared" si="654"/>
        <v>24889.81</v>
      </c>
    </row>
    <row r="1191" spans="1:16" x14ac:dyDescent="0.2">
      <c r="A1191" s="54">
        <v>43405</v>
      </c>
      <c r="B1191" s="90">
        <v>108.48</v>
      </c>
      <c r="C1191" s="84">
        <f t="shared" si="642"/>
        <v>131.01</v>
      </c>
      <c r="D1191" s="89">
        <f t="shared" si="643"/>
        <v>149.05000000000001</v>
      </c>
      <c r="E1191" s="87">
        <f t="shared" si="644"/>
        <v>179.71</v>
      </c>
      <c r="F1191" s="91">
        <v>108.48</v>
      </c>
      <c r="G1191" s="57">
        <f t="shared" si="645"/>
        <v>132.78</v>
      </c>
      <c r="H1191" s="56">
        <f t="shared" si="646"/>
        <v>152.6</v>
      </c>
      <c r="I1191" s="57">
        <f t="shared" si="647"/>
        <v>187.29</v>
      </c>
      <c r="J1191" s="60">
        <f t="shared" si="648"/>
        <v>253.37</v>
      </c>
      <c r="K1191" s="60">
        <f t="shared" si="649"/>
        <v>390.21</v>
      </c>
      <c r="L1191" s="60">
        <f t="shared" si="650"/>
        <v>534.58000000000004</v>
      </c>
      <c r="M1191" s="60">
        <f t="shared" si="651"/>
        <v>635.55999999999995</v>
      </c>
      <c r="N1191" s="60">
        <f t="shared" si="652"/>
        <v>825.72</v>
      </c>
      <c r="O1191" s="60">
        <f t="shared" si="653"/>
        <v>3427.59</v>
      </c>
      <c r="P1191" s="95">
        <f t="shared" si="654"/>
        <v>24928.880000000001</v>
      </c>
    </row>
    <row r="1192" spans="1:16" x14ac:dyDescent="0.2">
      <c r="A1192" s="54">
        <v>43435</v>
      </c>
      <c r="B1192" s="90">
        <v>108.45</v>
      </c>
      <c r="C1192" s="84">
        <f t="shared" ref="C1192:C1204" si="655">B1192*1.2077</f>
        <v>130.97999999999999</v>
      </c>
      <c r="D1192" s="89">
        <f t="shared" ref="D1192:D1204" si="656">B1192*1.374</f>
        <v>149.01</v>
      </c>
      <c r="E1192" s="87">
        <f t="shared" ref="E1192:E1204" si="657">B1192*1.6566</f>
        <v>179.66</v>
      </c>
      <c r="F1192" s="91">
        <v>108.22</v>
      </c>
      <c r="G1192" s="57">
        <f t="shared" ref="G1192:G1204" si="658">F1192*1.224</f>
        <v>132.46</v>
      </c>
      <c r="H1192" s="56">
        <f t="shared" ref="H1192:H1204" si="659">F1192*1.4067</f>
        <v>152.22999999999999</v>
      </c>
      <c r="I1192" s="57">
        <f t="shared" ref="I1192:I1204" si="660">F1192*1.7265</f>
        <v>186.84</v>
      </c>
      <c r="J1192" s="60">
        <f t="shared" ref="J1192:J1204" si="661">F1192*2.3356</f>
        <v>252.76</v>
      </c>
      <c r="K1192" s="60">
        <f t="shared" ref="K1192:K1204" si="662">F1192*3.5971</f>
        <v>389.28</v>
      </c>
      <c r="L1192" s="60">
        <f t="shared" ref="L1192:L1204" si="663">F1192*4.9279</f>
        <v>533.29999999999995</v>
      </c>
      <c r="M1192" s="60">
        <f t="shared" ref="M1192:M1204" si="664">F1192*5.8588</f>
        <v>634.04</v>
      </c>
      <c r="N1192" s="60">
        <f t="shared" ref="N1192:N1204" si="665">F1192*7.6117</f>
        <v>823.74</v>
      </c>
      <c r="O1192" s="60">
        <f t="shared" ref="O1192:O1204" si="666">F1192*31.5965</f>
        <v>3419.37</v>
      </c>
      <c r="P1192" s="95">
        <f t="shared" ref="P1192:P1204" si="667">F1192*229.8016</f>
        <v>24869.13</v>
      </c>
    </row>
    <row r="1193" spans="1:16" x14ac:dyDescent="0.2">
      <c r="A1193" s="54">
        <v>43466</v>
      </c>
      <c r="B1193" s="90">
        <v>108.5</v>
      </c>
      <c r="C1193" s="84">
        <f t="shared" si="655"/>
        <v>131.04</v>
      </c>
      <c r="D1193" s="89">
        <f t="shared" si="656"/>
        <v>149.08000000000001</v>
      </c>
      <c r="E1193" s="87">
        <f t="shared" si="657"/>
        <v>179.74</v>
      </c>
      <c r="F1193" s="91">
        <v>108.17</v>
      </c>
      <c r="G1193" s="57">
        <f t="shared" si="658"/>
        <v>132.4</v>
      </c>
      <c r="H1193" s="56">
        <f t="shared" si="659"/>
        <v>152.16</v>
      </c>
      <c r="I1193" s="57">
        <f t="shared" si="660"/>
        <v>186.76</v>
      </c>
      <c r="J1193" s="60">
        <f t="shared" si="661"/>
        <v>252.64</v>
      </c>
      <c r="K1193" s="60">
        <f t="shared" si="662"/>
        <v>389.1</v>
      </c>
      <c r="L1193" s="60">
        <f t="shared" si="663"/>
        <v>533.04999999999995</v>
      </c>
      <c r="M1193" s="60">
        <f t="shared" si="664"/>
        <v>633.75</v>
      </c>
      <c r="N1193" s="60">
        <f t="shared" si="665"/>
        <v>823.36</v>
      </c>
      <c r="O1193" s="60">
        <f t="shared" si="666"/>
        <v>3417.79</v>
      </c>
      <c r="P1193" s="95">
        <f t="shared" si="667"/>
        <v>24857.64</v>
      </c>
    </row>
    <row r="1194" spans="1:16" x14ac:dyDescent="0.2">
      <c r="A1194" s="54">
        <v>43497</v>
      </c>
      <c r="B1194" s="90">
        <v>108.78</v>
      </c>
      <c r="C1194" s="84">
        <f t="shared" si="655"/>
        <v>131.37</v>
      </c>
      <c r="D1194" s="89">
        <f t="shared" si="656"/>
        <v>149.46</v>
      </c>
      <c r="E1194" s="87">
        <f t="shared" si="657"/>
        <v>180.2</v>
      </c>
      <c r="F1194" s="91">
        <v>108.52</v>
      </c>
      <c r="G1194" s="57">
        <f t="shared" si="658"/>
        <v>132.83000000000001</v>
      </c>
      <c r="H1194" s="56">
        <f t="shared" si="659"/>
        <v>152.66</v>
      </c>
      <c r="I1194" s="57">
        <f t="shared" si="660"/>
        <v>187.36</v>
      </c>
      <c r="J1194" s="60">
        <f t="shared" si="661"/>
        <v>253.46</v>
      </c>
      <c r="K1194" s="60">
        <f t="shared" si="662"/>
        <v>390.36</v>
      </c>
      <c r="L1194" s="60">
        <f t="shared" si="663"/>
        <v>534.78</v>
      </c>
      <c r="M1194" s="60">
        <f t="shared" si="664"/>
        <v>635.79999999999995</v>
      </c>
      <c r="N1194" s="60">
        <f t="shared" si="665"/>
        <v>826.02</v>
      </c>
      <c r="O1194" s="60">
        <f t="shared" si="666"/>
        <v>3428.85</v>
      </c>
      <c r="P1194" s="95">
        <f t="shared" si="667"/>
        <v>24938.07</v>
      </c>
    </row>
    <row r="1195" spans="1:16" x14ac:dyDescent="0.2">
      <c r="A1195" s="54">
        <v>43525</v>
      </c>
      <c r="B1195" s="90">
        <v>109.04</v>
      </c>
      <c r="C1195" s="84">
        <f t="shared" si="655"/>
        <v>131.69</v>
      </c>
      <c r="D1195" s="89">
        <f t="shared" si="656"/>
        <v>149.82</v>
      </c>
      <c r="E1195" s="87">
        <f t="shared" si="657"/>
        <v>180.64</v>
      </c>
      <c r="F1195" s="91">
        <v>108.85</v>
      </c>
      <c r="G1195" s="57">
        <f t="shared" si="658"/>
        <v>133.22999999999999</v>
      </c>
      <c r="H1195" s="56">
        <f t="shared" si="659"/>
        <v>153.12</v>
      </c>
      <c r="I1195" s="57">
        <f t="shared" si="660"/>
        <v>187.93</v>
      </c>
      <c r="J1195" s="60">
        <f t="shared" si="661"/>
        <v>254.23</v>
      </c>
      <c r="K1195" s="60">
        <f t="shared" si="662"/>
        <v>391.54</v>
      </c>
      <c r="L1195" s="60">
        <f t="shared" si="663"/>
        <v>536.4</v>
      </c>
      <c r="M1195" s="60">
        <f t="shared" si="664"/>
        <v>637.73</v>
      </c>
      <c r="N1195" s="60">
        <f t="shared" si="665"/>
        <v>828.53</v>
      </c>
      <c r="O1195" s="60">
        <f t="shared" si="666"/>
        <v>3439.28</v>
      </c>
      <c r="P1195" s="95">
        <f t="shared" si="667"/>
        <v>25013.9</v>
      </c>
    </row>
    <row r="1196" spans="1:16" x14ac:dyDescent="0.2">
      <c r="A1196" s="54">
        <v>43556</v>
      </c>
      <c r="B1196" s="90">
        <v>108.98</v>
      </c>
      <c r="C1196" s="84">
        <f t="shared" si="655"/>
        <v>131.62</v>
      </c>
      <c r="D1196" s="89">
        <f t="shared" si="656"/>
        <v>149.74</v>
      </c>
      <c r="E1196" s="87">
        <f t="shared" si="657"/>
        <v>180.54</v>
      </c>
      <c r="F1196" s="91">
        <v>108.91</v>
      </c>
      <c r="G1196" s="57">
        <f t="shared" si="658"/>
        <v>133.31</v>
      </c>
      <c r="H1196" s="56">
        <f t="shared" si="659"/>
        <v>153.19999999999999</v>
      </c>
      <c r="I1196" s="57">
        <f t="shared" si="660"/>
        <v>188.03</v>
      </c>
      <c r="J1196" s="60">
        <f t="shared" si="661"/>
        <v>254.37</v>
      </c>
      <c r="K1196" s="60">
        <f t="shared" si="662"/>
        <v>391.76</v>
      </c>
      <c r="L1196" s="60">
        <f t="shared" si="663"/>
        <v>536.70000000000005</v>
      </c>
      <c r="M1196" s="60">
        <f t="shared" si="664"/>
        <v>638.08000000000004</v>
      </c>
      <c r="N1196" s="60">
        <f t="shared" si="665"/>
        <v>828.99</v>
      </c>
      <c r="O1196" s="60">
        <f t="shared" si="666"/>
        <v>3441.17</v>
      </c>
      <c r="P1196" s="95">
        <f t="shared" si="667"/>
        <v>25027.69</v>
      </c>
    </row>
    <row r="1197" spans="1:16" x14ac:dyDescent="0.2">
      <c r="A1197" s="54">
        <v>43586</v>
      </c>
      <c r="B1197" s="90">
        <v>108.89</v>
      </c>
      <c r="C1197" s="84">
        <f t="shared" si="655"/>
        <v>131.51</v>
      </c>
      <c r="D1197" s="89">
        <f t="shared" si="656"/>
        <v>149.61000000000001</v>
      </c>
      <c r="E1197" s="87">
        <f t="shared" si="657"/>
        <v>180.39</v>
      </c>
      <c r="F1197" s="91">
        <v>108.93</v>
      </c>
      <c r="G1197" s="57">
        <f t="shared" si="658"/>
        <v>133.33000000000001</v>
      </c>
      <c r="H1197" s="56">
        <f t="shared" si="659"/>
        <v>153.22999999999999</v>
      </c>
      <c r="I1197" s="57">
        <f t="shared" si="660"/>
        <v>188.07</v>
      </c>
      <c r="J1197" s="60">
        <f t="shared" si="661"/>
        <v>254.42</v>
      </c>
      <c r="K1197" s="60">
        <f t="shared" si="662"/>
        <v>391.83</v>
      </c>
      <c r="L1197" s="60">
        <f t="shared" si="663"/>
        <v>536.79999999999995</v>
      </c>
      <c r="M1197" s="60">
        <f t="shared" si="664"/>
        <v>638.20000000000005</v>
      </c>
      <c r="N1197" s="60">
        <f t="shared" si="665"/>
        <v>829.14</v>
      </c>
      <c r="O1197" s="60">
        <f t="shared" si="666"/>
        <v>3441.81</v>
      </c>
      <c r="P1197" s="95">
        <f t="shared" si="667"/>
        <v>25032.29</v>
      </c>
    </row>
    <row r="1198" spans="1:16" x14ac:dyDescent="0.2">
      <c r="A1198" s="54">
        <v>43617</v>
      </c>
      <c r="B1198" s="90">
        <v>109.02</v>
      </c>
      <c r="C1198" s="84">
        <f t="shared" si="655"/>
        <v>131.66</v>
      </c>
      <c r="D1198" s="89">
        <f t="shared" si="656"/>
        <v>149.79</v>
      </c>
      <c r="E1198" s="87">
        <f t="shared" si="657"/>
        <v>180.6</v>
      </c>
      <c r="F1198" s="91">
        <v>108.87</v>
      </c>
      <c r="G1198" s="57">
        <f t="shared" si="658"/>
        <v>133.26</v>
      </c>
      <c r="H1198" s="56">
        <f t="shared" si="659"/>
        <v>153.15</v>
      </c>
      <c r="I1198" s="57">
        <f t="shared" si="660"/>
        <v>187.96</v>
      </c>
      <c r="J1198" s="60">
        <f t="shared" si="661"/>
        <v>254.28</v>
      </c>
      <c r="K1198" s="60">
        <f t="shared" si="662"/>
        <v>391.62</v>
      </c>
      <c r="L1198" s="60">
        <f t="shared" si="663"/>
        <v>536.5</v>
      </c>
      <c r="M1198" s="60">
        <f t="shared" si="664"/>
        <v>637.85</v>
      </c>
      <c r="N1198" s="60">
        <f t="shared" si="665"/>
        <v>828.69</v>
      </c>
      <c r="O1198" s="60">
        <f t="shared" si="666"/>
        <v>3439.91</v>
      </c>
      <c r="P1198" s="95">
        <f t="shared" si="667"/>
        <v>25018.5</v>
      </c>
    </row>
    <row r="1199" spans="1:16" x14ac:dyDescent="0.2">
      <c r="A1199" s="54">
        <v>43647</v>
      </c>
      <c r="B1199" s="90">
        <v>109.07</v>
      </c>
      <c r="C1199" s="84">
        <f t="shared" si="655"/>
        <v>131.72</v>
      </c>
      <c r="D1199" s="89">
        <f t="shared" si="656"/>
        <v>149.86000000000001</v>
      </c>
      <c r="E1199" s="87">
        <f t="shared" si="657"/>
        <v>180.69</v>
      </c>
      <c r="F1199" s="91">
        <v>108.96</v>
      </c>
      <c r="G1199" s="57">
        <f t="shared" si="658"/>
        <v>133.37</v>
      </c>
      <c r="H1199" s="56">
        <f t="shared" si="659"/>
        <v>153.27000000000001</v>
      </c>
      <c r="I1199" s="57">
        <f t="shared" si="660"/>
        <v>188.12</v>
      </c>
      <c r="J1199" s="60">
        <f t="shared" si="661"/>
        <v>254.49</v>
      </c>
      <c r="K1199" s="60">
        <f t="shared" si="662"/>
        <v>391.94</v>
      </c>
      <c r="L1199" s="60">
        <f t="shared" si="663"/>
        <v>536.94000000000005</v>
      </c>
      <c r="M1199" s="60">
        <f t="shared" si="664"/>
        <v>638.37</v>
      </c>
      <c r="N1199" s="60">
        <f t="shared" si="665"/>
        <v>829.37</v>
      </c>
      <c r="O1199" s="60">
        <f t="shared" si="666"/>
        <v>3442.75</v>
      </c>
      <c r="P1199" s="95">
        <f t="shared" si="667"/>
        <v>25039.18</v>
      </c>
    </row>
    <row r="1200" spans="1:16" x14ac:dyDescent="0.2">
      <c r="A1200" s="54">
        <v>43678</v>
      </c>
      <c r="B1200" s="90">
        <v>109.07</v>
      </c>
      <c r="C1200" s="84">
        <f t="shared" si="655"/>
        <v>131.72</v>
      </c>
      <c r="D1200" s="89">
        <f t="shared" si="656"/>
        <v>149.86000000000001</v>
      </c>
      <c r="E1200" s="87">
        <f t="shared" si="657"/>
        <v>180.69</v>
      </c>
      <c r="F1200" s="91">
        <v>108.94</v>
      </c>
      <c r="G1200" s="57">
        <f t="shared" si="658"/>
        <v>133.34</v>
      </c>
      <c r="H1200" s="56">
        <f t="shared" si="659"/>
        <v>153.25</v>
      </c>
      <c r="I1200" s="57">
        <f t="shared" si="660"/>
        <v>188.08</v>
      </c>
      <c r="J1200" s="60">
        <f t="shared" si="661"/>
        <v>254.44</v>
      </c>
      <c r="K1200" s="60">
        <f t="shared" si="662"/>
        <v>391.87</v>
      </c>
      <c r="L1200" s="60">
        <f t="shared" si="663"/>
        <v>536.85</v>
      </c>
      <c r="M1200" s="60">
        <f t="shared" si="664"/>
        <v>638.26</v>
      </c>
      <c r="N1200" s="60">
        <f t="shared" si="665"/>
        <v>829.22</v>
      </c>
      <c r="O1200" s="60">
        <f t="shared" si="666"/>
        <v>3442.12</v>
      </c>
      <c r="P1200" s="95">
        <f t="shared" si="667"/>
        <v>25034.59</v>
      </c>
    </row>
    <row r="1201" spans="1:16" x14ac:dyDescent="0.2">
      <c r="A1201" s="54">
        <v>43709</v>
      </c>
      <c r="B1201" s="90">
        <v>108.58</v>
      </c>
      <c r="C1201" s="84">
        <f t="shared" si="655"/>
        <v>131.13</v>
      </c>
      <c r="D1201" s="89">
        <f t="shared" si="656"/>
        <v>149.19</v>
      </c>
      <c r="E1201" s="87">
        <f t="shared" si="657"/>
        <v>179.87</v>
      </c>
      <c r="F1201" s="91">
        <v>108.44</v>
      </c>
      <c r="G1201" s="57">
        <f t="shared" si="658"/>
        <v>132.72999999999999</v>
      </c>
      <c r="H1201" s="56">
        <f t="shared" si="659"/>
        <v>152.54</v>
      </c>
      <c r="I1201" s="57">
        <f t="shared" si="660"/>
        <v>187.22</v>
      </c>
      <c r="J1201" s="60">
        <f t="shared" si="661"/>
        <v>253.27</v>
      </c>
      <c r="K1201" s="60">
        <f t="shared" si="662"/>
        <v>390.07</v>
      </c>
      <c r="L1201" s="60">
        <f t="shared" si="663"/>
        <v>534.38</v>
      </c>
      <c r="M1201" s="60">
        <f t="shared" si="664"/>
        <v>635.33000000000004</v>
      </c>
      <c r="N1201" s="60">
        <f t="shared" si="665"/>
        <v>825.41</v>
      </c>
      <c r="O1201" s="60">
        <f t="shared" si="666"/>
        <v>3426.32</v>
      </c>
      <c r="P1201" s="95">
        <f t="shared" si="667"/>
        <v>24919.69</v>
      </c>
    </row>
    <row r="1202" spans="1:16" x14ac:dyDescent="0.2">
      <c r="A1202" s="54">
        <v>43739</v>
      </c>
      <c r="B1202" s="90">
        <v>108.98</v>
      </c>
      <c r="C1202" s="84">
        <f t="shared" si="655"/>
        <v>131.62</v>
      </c>
      <c r="D1202" s="89">
        <f t="shared" si="656"/>
        <v>149.74</v>
      </c>
      <c r="E1202" s="87">
        <f t="shared" si="657"/>
        <v>180.54</v>
      </c>
      <c r="F1202" s="91">
        <v>108.83</v>
      </c>
      <c r="G1202" s="57">
        <f t="shared" si="658"/>
        <v>133.21</v>
      </c>
      <c r="H1202" s="56">
        <f t="shared" si="659"/>
        <v>153.09</v>
      </c>
      <c r="I1202" s="57">
        <f t="shared" si="660"/>
        <v>187.89</v>
      </c>
      <c r="J1202" s="60">
        <f t="shared" si="661"/>
        <v>254.18</v>
      </c>
      <c r="K1202" s="60">
        <f t="shared" si="662"/>
        <v>391.47</v>
      </c>
      <c r="L1202" s="60">
        <f t="shared" si="663"/>
        <v>536.29999999999995</v>
      </c>
      <c r="M1202" s="60">
        <f t="shared" si="664"/>
        <v>637.61</v>
      </c>
      <c r="N1202" s="60">
        <f t="shared" si="665"/>
        <v>828.38</v>
      </c>
      <c r="O1202" s="60">
        <f t="shared" si="666"/>
        <v>3438.65</v>
      </c>
      <c r="P1202" s="95">
        <f t="shared" si="667"/>
        <v>25009.31</v>
      </c>
    </row>
    <row r="1203" spans="1:16" x14ac:dyDescent="0.2">
      <c r="A1203" s="54">
        <v>43770</v>
      </c>
      <c r="B1203" s="90">
        <v>109</v>
      </c>
      <c r="C1203" s="84">
        <f t="shared" si="655"/>
        <v>131.63999999999999</v>
      </c>
      <c r="D1203" s="89">
        <f t="shared" si="656"/>
        <v>149.77000000000001</v>
      </c>
      <c r="E1203" s="87">
        <f t="shared" si="657"/>
        <v>180.57</v>
      </c>
      <c r="F1203" s="91">
        <v>108.9</v>
      </c>
      <c r="G1203" s="57">
        <f t="shared" si="658"/>
        <v>133.29</v>
      </c>
      <c r="H1203" s="56">
        <f t="shared" si="659"/>
        <v>153.19</v>
      </c>
      <c r="I1203" s="57">
        <f t="shared" si="660"/>
        <v>188.02</v>
      </c>
      <c r="J1203" s="60">
        <f t="shared" si="661"/>
        <v>254.35</v>
      </c>
      <c r="K1203" s="60">
        <f t="shared" si="662"/>
        <v>391.72</v>
      </c>
      <c r="L1203" s="60">
        <f t="shared" si="663"/>
        <v>536.65</v>
      </c>
      <c r="M1203" s="60">
        <f t="shared" si="664"/>
        <v>638.02</v>
      </c>
      <c r="N1203" s="60">
        <f t="shared" si="665"/>
        <v>828.91</v>
      </c>
      <c r="O1203" s="60">
        <f t="shared" si="666"/>
        <v>3440.86</v>
      </c>
      <c r="P1203" s="95">
        <f t="shared" si="667"/>
        <v>25025.39</v>
      </c>
    </row>
    <row r="1204" spans="1:16" x14ac:dyDescent="0.2">
      <c r="A1204" s="54">
        <v>43800</v>
      </c>
      <c r="B1204" s="90">
        <v>109.18</v>
      </c>
      <c r="C1204" s="84">
        <f t="shared" si="655"/>
        <v>131.86000000000001</v>
      </c>
      <c r="D1204" s="89">
        <f t="shared" si="656"/>
        <v>150.01</v>
      </c>
      <c r="E1204" s="87">
        <f t="shared" si="657"/>
        <v>180.87</v>
      </c>
      <c r="F1204" s="91">
        <v>109.04</v>
      </c>
      <c r="G1204" s="57">
        <f t="shared" si="658"/>
        <v>133.46</v>
      </c>
      <c r="H1204" s="56">
        <f t="shared" si="659"/>
        <v>153.38999999999999</v>
      </c>
      <c r="I1204" s="57">
        <f t="shared" si="660"/>
        <v>188.26</v>
      </c>
      <c r="J1204" s="60">
        <f t="shared" si="661"/>
        <v>254.67</v>
      </c>
      <c r="K1204" s="60">
        <f t="shared" si="662"/>
        <v>392.23</v>
      </c>
      <c r="L1204" s="60">
        <f t="shared" si="663"/>
        <v>537.34</v>
      </c>
      <c r="M1204" s="60">
        <f t="shared" si="664"/>
        <v>638.84</v>
      </c>
      <c r="N1204" s="60">
        <f t="shared" si="665"/>
        <v>829.98</v>
      </c>
      <c r="O1204" s="60">
        <f t="shared" si="666"/>
        <v>3445.28</v>
      </c>
      <c r="P1204" s="95">
        <f t="shared" si="667"/>
        <v>25057.57</v>
      </c>
    </row>
    <row r="1205" spans="1:16" x14ac:dyDescent="0.2">
      <c r="A1205" s="54">
        <v>43831</v>
      </c>
      <c r="B1205" s="90">
        <v>109.72</v>
      </c>
      <c r="C1205" s="84">
        <f t="shared" ref="C1205:C1216" si="668">B1205*1.2077</f>
        <v>132.51</v>
      </c>
      <c r="D1205" s="89">
        <f t="shared" ref="D1205:D1216" si="669">B1205*1.374</f>
        <v>150.76</v>
      </c>
      <c r="E1205" s="87">
        <f t="shared" ref="E1205:E1216" si="670">B1205*1.6566</f>
        <v>181.76</v>
      </c>
      <c r="F1205" s="91">
        <v>109.69</v>
      </c>
      <c r="G1205" s="57">
        <f t="shared" ref="G1205:G1216" si="671">F1205*1.224</f>
        <v>134.26</v>
      </c>
      <c r="H1205" s="56">
        <f t="shared" ref="H1205:H1216" si="672">F1205*1.4067</f>
        <v>154.30000000000001</v>
      </c>
      <c r="I1205" s="57">
        <f t="shared" ref="I1205:I1216" si="673">F1205*1.7265</f>
        <v>189.38</v>
      </c>
      <c r="J1205" s="60">
        <f t="shared" ref="J1205:J1216" si="674">F1205*2.3356</f>
        <v>256.19</v>
      </c>
      <c r="K1205" s="60">
        <f t="shared" ref="K1205:K1216" si="675">F1205*3.5971</f>
        <v>394.57</v>
      </c>
      <c r="L1205" s="60">
        <f t="shared" ref="L1205:L1216" si="676">F1205*4.9279</f>
        <v>540.54</v>
      </c>
      <c r="M1205" s="60">
        <f t="shared" ref="M1205:M1216" si="677">F1205*5.8588</f>
        <v>642.65</v>
      </c>
      <c r="N1205" s="60">
        <f t="shared" ref="N1205:N1216" si="678">F1205*7.6117</f>
        <v>834.93</v>
      </c>
      <c r="O1205" s="60">
        <f t="shared" ref="O1205:O1216" si="679">F1205*31.5965</f>
        <v>3465.82</v>
      </c>
      <c r="P1205" s="95">
        <f t="shared" ref="P1205:P1216" si="680">F1205*229.8016</f>
        <v>25206.94</v>
      </c>
    </row>
    <row r="1206" spans="1:16" x14ac:dyDescent="0.2">
      <c r="A1206" s="54">
        <v>43862</v>
      </c>
      <c r="B1206" s="90">
        <v>109.87</v>
      </c>
      <c r="C1206" s="84">
        <f t="shared" si="668"/>
        <v>132.69</v>
      </c>
      <c r="D1206" s="89">
        <f t="shared" si="669"/>
        <v>150.96</v>
      </c>
      <c r="E1206" s="87">
        <f t="shared" si="670"/>
        <v>182.01</v>
      </c>
      <c r="F1206" s="91">
        <v>109.71</v>
      </c>
      <c r="G1206" s="57">
        <f t="shared" si="671"/>
        <v>134.29</v>
      </c>
      <c r="H1206" s="56">
        <f t="shared" si="672"/>
        <v>154.33000000000001</v>
      </c>
      <c r="I1206" s="57">
        <f t="shared" si="673"/>
        <v>189.41</v>
      </c>
      <c r="J1206" s="60">
        <f t="shared" si="674"/>
        <v>256.24</v>
      </c>
      <c r="K1206" s="60">
        <f t="shared" si="675"/>
        <v>394.64</v>
      </c>
      <c r="L1206" s="60">
        <f t="shared" si="676"/>
        <v>540.64</v>
      </c>
      <c r="M1206" s="60">
        <f t="shared" si="677"/>
        <v>642.77</v>
      </c>
      <c r="N1206" s="60">
        <f t="shared" si="678"/>
        <v>835.08</v>
      </c>
      <c r="O1206" s="60">
        <f t="shared" si="679"/>
        <v>3466.45</v>
      </c>
      <c r="P1206" s="95">
        <f t="shared" si="680"/>
        <v>25211.53</v>
      </c>
    </row>
    <row r="1207" spans="1:16" x14ac:dyDescent="0.2">
      <c r="A1207" s="54">
        <v>43891</v>
      </c>
      <c r="B1207" s="90">
        <v>109.96</v>
      </c>
      <c r="C1207" s="84">
        <f t="shared" si="668"/>
        <v>132.80000000000001</v>
      </c>
      <c r="D1207" s="89">
        <f t="shared" si="669"/>
        <v>151.09</v>
      </c>
      <c r="E1207" s="87">
        <f t="shared" si="670"/>
        <v>182.16</v>
      </c>
      <c r="F1207" s="91">
        <v>109.53</v>
      </c>
      <c r="G1207" s="57">
        <f t="shared" si="671"/>
        <v>134.06</v>
      </c>
      <c r="H1207" s="56">
        <f t="shared" si="672"/>
        <v>154.08000000000001</v>
      </c>
      <c r="I1207" s="57">
        <f t="shared" si="673"/>
        <v>189.1</v>
      </c>
      <c r="J1207" s="60">
        <f t="shared" si="674"/>
        <v>255.82</v>
      </c>
      <c r="K1207" s="60">
        <f t="shared" si="675"/>
        <v>393.99</v>
      </c>
      <c r="L1207" s="60">
        <f t="shared" si="676"/>
        <v>539.75</v>
      </c>
      <c r="M1207" s="60">
        <f t="shared" si="677"/>
        <v>641.71</v>
      </c>
      <c r="N1207" s="60">
        <f t="shared" si="678"/>
        <v>833.71</v>
      </c>
      <c r="O1207" s="60">
        <f t="shared" si="679"/>
        <v>3460.76</v>
      </c>
      <c r="P1207" s="95">
        <f t="shared" si="680"/>
        <v>25170.17</v>
      </c>
    </row>
    <row r="1208" spans="1:16" x14ac:dyDescent="0.2">
      <c r="A1208" s="54">
        <v>43922</v>
      </c>
      <c r="B1208" s="90">
        <v>110.22</v>
      </c>
      <c r="C1208" s="84">
        <f t="shared" si="668"/>
        <v>133.11000000000001</v>
      </c>
      <c r="D1208" s="89">
        <f t="shared" si="669"/>
        <v>151.44</v>
      </c>
      <c r="E1208" s="87">
        <f t="shared" si="670"/>
        <v>182.59</v>
      </c>
      <c r="F1208" s="91">
        <v>109.53</v>
      </c>
      <c r="G1208" s="57">
        <f t="shared" si="671"/>
        <v>134.06</v>
      </c>
      <c r="H1208" s="56">
        <f t="shared" si="672"/>
        <v>154.08000000000001</v>
      </c>
      <c r="I1208" s="57">
        <f t="shared" si="673"/>
        <v>189.1</v>
      </c>
      <c r="J1208" s="60">
        <f t="shared" si="674"/>
        <v>255.82</v>
      </c>
      <c r="K1208" s="60">
        <f t="shared" si="675"/>
        <v>393.99</v>
      </c>
      <c r="L1208" s="60">
        <f t="shared" si="676"/>
        <v>539.75</v>
      </c>
      <c r="M1208" s="60">
        <f t="shared" si="677"/>
        <v>641.71</v>
      </c>
      <c r="N1208" s="60">
        <f t="shared" si="678"/>
        <v>833.71</v>
      </c>
      <c r="O1208" s="60">
        <f t="shared" si="679"/>
        <v>3460.76</v>
      </c>
      <c r="P1208" s="95">
        <f t="shared" si="680"/>
        <v>25170.17</v>
      </c>
    </row>
    <row r="1209" spans="1:16" x14ac:dyDescent="0.2">
      <c r="A1209" s="54">
        <v>43952</v>
      </c>
      <c r="B1209" s="90">
        <v>110.1</v>
      </c>
      <c r="C1209" s="84">
        <f t="shared" si="668"/>
        <v>132.97</v>
      </c>
      <c r="D1209" s="89">
        <f t="shared" si="669"/>
        <v>151.28</v>
      </c>
      <c r="E1209" s="87">
        <f t="shared" si="670"/>
        <v>182.39</v>
      </c>
      <c r="F1209" s="91">
        <v>109.45</v>
      </c>
      <c r="G1209" s="57">
        <f t="shared" si="671"/>
        <v>133.97</v>
      </c>
      <c r="H1209" s="56">
        <f t="shared" si="672"/>
        <v>153.96</v>
      </c>
      <c r="I1209" s="57">
        <f t="shared" si="673"/>
        <v>188.97</v>
      </c>
      <c r="J1209" s="60">
        <f t="shared" si="674"/>
        <v>255.63</v>
      </c>
      <c r="K1209" s="60">
        <f t="shared" si="675"/>
        <v>393.7</v>
      </c>
      <c r="L1209" s="60">
        <f t="shared" si="676"/>
        <v>539.36</v>
      </c>
      <c r="M1209" s="60">
        <f t="shared" si="677"/>
        <v>641.25</v>
      </c>
      <c r="N1209" s="60">
        <f t="shared" si="678"/>
        <v>833.1</v>
      </c>
      <c r="O1209" s="60">
        <f t="shared" si="679"/>
        <v>3458.24</v>
      </c>
      <c r="P1209" s="95">
        <f t="shared" si="680"/>
        <v>25151.79</v>
      </c>
    </row>
    <row r="1210" spans="1:16" x14ac:dyDescent="0.2">
      <c r="A1210" s="54">
        <v>43983</v>
      </c>
      <c r="B1210" s="90">
        <v>110.05</v>
      </c>
      <c r="C1210" s="84">
        <f t="shared" si="668"/>
        <v>132.91</v>
      </c>
      <c r="D1210" s="89">
        <f t="shared" si="669"/>
        <v>151.21</v>
      </c>
      <c r="E1210" s="87">
        <f t="shared" si="670"/>
        <v>182.31</v>
      </c>
      <c r="F1210" s="91">
        <v>109.52</v>
      </c>
      <c r="G1210" s="57">
        <f t="shared" si="671"/>
        <v>134.05000000000001</v>
      </c>
      <c r="H1210" s="56">
        <f t="shared" si="672"/>
        <v>154.06</v>
      </c>
      <c r="I1210" s="57">
        <f t="shared" si="673"/>
        <v>189.09</v>
      </c>
      <c r="J1210" s="60">
        <f t="shared" si="674"/>
        <v>255.79</v>
      </c>
      <c r="K1210" s="60">
        <f t="shared" si="675"/>
        <v>393.95</v>
      </c>
      <c r="L1210" s="60">
        <f t="shared" si="676"/>
        <v>539.70000000000005</v>
      </c>
      <c r="M1210" s="60">
        <f t="shared" si="677"/>
        <v>641.66</v>
      </c>
      <c r="N1210" s="60">
        <f t="shared" si="678"/>
        <v>833.63</v>
      </c>
      <c r="O1210" s="60">
        <f t="shared" si="679"/>
        <v>3460.45</v>
      </c>
      <c r="P1210" s="95">
        <f t="shared" si="680"/>
        <v>25167.87</v>
      </c>
    </row>
    <row r="1211" spans="1:16" x14ac:dyDescent="0.2">
      <c r="A1211" s="54">
        <v>44013</v>
      </c>
      <c r="B1211" s="90">
        <v>110.16</v>
      </c>
      <c r="C1211" s="84">
        <f t="shared" si="668"/>
        <v>133.04</v>
      </c>
      <c r="D1211" s="89">
        <f t="shared" si="669"/>
        <v>151.36000000000001</v>
      </c>
      <c r="E1211" s="87">
        <f t="shared" si="670"/>
        <v>182.49</v>
      </c>
      <c r="F1211" s="91">
        <v>109.76</v>
      </c>
      <c r="G1211" s="57">
        <f t="shared" si="671"/>
        <v>134.35</v>
      </c>
      <c r="H1211" s="56">
        <f t="shared" si="672"/>
        <v>154.4</v>
      </c>
      <c r="I1211" s="57">
        <f t="shared" si="673"/>
        <v>189.5</v>
      </c>
      <c r="J1211" s="60">
        <f t="shared" si="674"/>
        <v>256.36</v>
      </c>
      <c r="K1211" s="60">
        <f t="shared" si="675"/>
        <v>394.82</v>
      </c>
      <c r="L1211" s="60">
        <f t="shared" si="676"/>
        <v>540.89</v>
      </c>
      <c r="M1211" s="60">
        <f t="shared" si="677"/>
        <v>643.05999999999995</v>
      </c>
      <c r="N1211" s="60">
        <f t="shared" si="678"/>
        <v>835.46</v>
      </c>
      <c r="O1211" s="60">
        <f t="shared" si="679"/>
        <v>3468.03</v>
      </c>
      <c r="P1211" s="95">
        <f t="shared" si="680"/>
        <v>25223.02</v>
      </c>
    </row>
    <row r="1212" spans="1:16" x14ac:dyDescent="0.2">
      <c r="A1212" s="54">
        <v>44044</v>
      </c>
      <c r="B1212" s="90">
        <v>110.2</v>
      </c>
      <c r="C1212" s="84">
        <f t="shared" si="668"/>
        <v>133.09</v>
      </c>
      <c r="D1212" s="89">
        <f t="shared" si="669"/>
        <v>151.41</v>
      </c>
      <c r="E1212" s="87">
        <f t="shared" si="670"/>
        <v>182.56</v>
      </c>
      <c r="F1212" s="91">
        <v>109.83</v>
      </c>
      <c r="G1212" s="57">
        <f t="shared" si="671"/>
        <v>134.43</v>
      </c>
      <c r="H1212" s="56">
        <f t="shared" si="672"/>
        <v>154.5</v>
      </c>
      <c r="I1212" s="57">
        <f t="shared" si="673"/>
        <v>189.62</v>
      </c>
      <c r="J1212" s="60">
        <f t="shared" si="674"/>
        <v>256.52</v>
      </c>
      <c r="K1212" s="60">
        <f t="shared" si="675"/>
        <v>395.07</v>
      </c>
      <c r="L1212" s="60">
        <f t="shared" si="676"/>
        <v>541.23</v>
      </c>
      <c r="M1212" s="60">
        <f t="shared" si="677"/>
        <v>643.47</v>
      </c>
      <c r="N1212" s="60">
        <f t="shared" si="678"/>
        <v>835.99</v>
      </c>
      <c r="O1212" s="60">
        <f t="shared" si="679"/>
        <v>3470.24</v>
      </c>
      <c r="P1212" s="95">
        <f t="shared" si="680"/>
        <v>25239.11</v>
      </c>
    </row>
    <row r="1213" spans="1:16" x14ac:dyDescent="0.2">
      <c r="A1213" s="54">
        <v>44075</v>
      </c>
      <c r="B1213" s="90">
        <v>109.78</v>
      </c>
      <c r="C1213" s="84">
        <f t="shared" si="668"/>
        <v>132.58000000000001</v>
      </c>
      <c r="D1213" s="89">
        <f t="shared" si="669"/>
        <v>150.84</v>
      </c>
      <c r="E1213" s="87">
        <f t="shared" si="670"/>
        <v>181.86</v>
      </c>
      <c r="F1213" s="91">
        <v>109.42</v>
      </c>
      <c r="G1213" s="57">
        <f t="shared" si="671"/>
        <v>133.93</v>
      </c>
      <c r="H1213" s="56">
        <f t="shared" si="672"/>
        <v>153.91999999999999</v>
      </c>
      <c r="I1213" s="57">
        <f t="shared" si="673"/>
        <v>188.91</v>
      </c>
      <c r="J1213" s="60">
        <f t="shared" si="674"/>
        <v>255.56</v>
      </c>
      <c r="K1213" s="60">
        <f t="shared" si="675"/>
        <v>393.59</v>
      </c>
      <c r="L1213" s="60">
        <f t="shared" si="676"/>
        <v>539.21</v>
      </c>
      <c r="M1213" s="60">
        <f t="shared" si="677"/>
        <v>641.07000000000005</v>
      </c>
      <c r="N1213" s="60">
        <f t="shared" si="678"/>
        <v>832.87</v>
      </c>
      <c r="O1213" s="60">
        <f t="shared" si="679"/>
        <v>3457.29</v>
      </c>
      <c r="P1213" s="95">
        <f t="shared" si="680"/>
        <v>25144.89</v>
      </c>
    </row>
    <row r="1214" spans="1:16" x14ac:dyDescent="0.2">
      <c r="A1214" s="54">
        <v>44105</v>
      </c>
      <c r="B1214" s="90">
        <v>110.11</v>
      </c>
      <c r="C1214" s="84">
        <f t="shared" si="668"/>
        <v>132.97999999999999</v>
      </c>
      <c r="D1214" s="89">
        <f t="shared" si="669"/>
        <v>151.29</v>
      </c>
      <c r="E1214" s="87">
        <f t="shared" si="670"/>
        <v>182.41</v>
      </c>
      <c r="F1214" s="91">
        <v>109.64</v>
      </c>
      <c r="G1214" s="57">
        <f t="shared" si="671"/>
        <v>134.19999999999999</v>
      </c>
      <c r="H1214" s="56">
        <f t="shared" si="672"/>
        <v>154.22999999999999</v>
      </c>
      <c r="I1214" s="57">
        <f t="shared" si="673"/>
        <v>189.29</v>
      </c>
      <c r="J1214" s="60">
        <f t="shared" si="674"/>
        <v>256.08</v>
      </c>
      <c r="K1214" s="60">
        <f t="shared" si="675"/>
        <v>394.39</v>
      </c>
      <c r="L1214" s="60">
        <f t="shared" si="676"/>
        <v>540.29</v>
      </c>
      <c r="M1214" s="60">
        <f t="shared" si="677"/>
        <v>642.36</v>
      </c>
      <c r="N1214" s="60">
        <f t="shared" si="678"/>
        <v>834.55</v>
      </c>
      <c r="O1214" s="60">
        <f t="shared" si="679"/>
        <v>3464.24</v>
      </c>
      <c r="P1214" s="95">
        <f t="shared" si="680"/>
        <v>25195.45</v>
      </c>
    </row>
    <row r="1215" spans="1:16" x14ac:dyDescent="0.2">
      <c r="A1215" s="54">
        <v>44136</v>
      </c>
      <c r="B1215" s="90">
        <v>109.91</v>
      </c>
      <c r="C1215" s="84">
        <f t="shared" si="668"/>
        <v>132.74</v>
      </c>
      <c r="D1215" s="89">
        <f t="shared" si="669"/>
        <v>151.02000000000001</v>
      </c>
      <c r="E1215" s="87">
        <f t="shared" si="670"/>
        <v>182.08</v>
      </c>
      <c r="F1215" s="91">
        <v>109.46</v>
      </c>
      <c r="G1215" s="57">
        <f t="shared" si="671"/>
        <v>133.97999999999999</v>
      </c>
      <c r="H1215" s="56">
        <f t="shared" si="672"/>
        <v>153.97999999999999</v>
      </c>
      <c r="I1215" s="57">
        <f t="shared" si="673"/>
        <v>188.98</v>
      </c>
      <c r="J1215" s="60">
        <f t="shared" si="674"/>
        <v>255.65</v>
      </c>
      <c r="K1215" s="60">
        <f t="shared" si="675"/>
        <v>393.74</v>
      </c>
      <c r="L1215" s="60">
        <f t="shared" si="676"/>
        <v>539.41</v>
      </c>
      <c r="M1215" s="60">
        <f t="shared" si="677"/>
        <v>641.29999999999995</v>
      </c>
      <c r="N1215" s="60">
        <f t="shared" si="678"/>
        <v>833.18</v>
      </c>
      <c r="O1215" s="60">
        <f t="shared" si="679"/>
        <v>3458.55</v>
      </c>
      <c r="P1215" s="95">
        <f t="shared" si="680"/>
        <v>25154.080000000002</v>
      </c>
    </row>
    <row r="1216" spans="1:16" x14ac:dyDescent="0.2">
      <c r="A1216" s="54">
        <v>44166</v>
      </c>
      <c r="B1216" s="90">
        <v>109.88</v>
      </c>
      <c r="C1216" s="84">
        <f t="shared" si="668"/>
        <v>132.69999999999999</v>
      </c>
      <c r="D1216" s="89">
        <f t="shared" si="669"/>
        <v>150.97999999999999</v>
      </c>
      <c r="E1216" s="87">
        <f t="shared" si="670"/>
        <v>182.03</v>
      </c>
      <c r="F1216" s="91">
        <v>109.49</v>
      </c>
      <c r="G1216" s="57">
        <f t="shared" si="671"/>
        <v>134.02000000000001</v>
      </c>
      <c r="H1216" s="56">
        <f t="shared" si="672"/>
        <v>154.02000000000001</v>
      </c>
      <c r="I1216" s="57">
        <f t="shared" si="673"/>
        <v>189.03</v>
      </c>
      <c r="J1216" s="60">
        <f t="shared" si="674"/>
        <v>255.72</v>
      </c>
      <c r="K1216" s="60">
        <f t="shared" si="675"/>
        <v>393.85</v>
      </c>
      <c r="L1216" s="60">
        <f t="shared" si="676"/>
        <v>539.55999999999995</v>
      </c>
      <c r="M1216" s="60">
        <f t="shared" si="677"/>
        <v>641.48</v>
      </c>
      <c r="N1216" s="60">
        <f t="shared" si="678"/>
        <v>833.41</v>
      </c>
      <c r="O1216" s="60">
        <f t="shared" si="679"/>
        <v>3459.5</v>
      </c>
      <c r="P1216" s="95">
        <f t="shared" si="680"/>
        <v>25160.98</v>
      </c>
    </row>
    <row r="1217" spans="1:16" x14ac:dyDescent="0.2">
      <c r="A1217" s="54">
        <v>44197</v>
      </c>
      <c r="B1217" s="90">
        <v>110.35</v>
      </c>
      <c r="C1217" s="84">
        <f t="shared" ref="C1217:C1227" si="681">B1217*1.2077</f>
        <v>133.27000000000001</v>
      </c>
      <c r="D1217" s="89">
        <f t="shared" ref="D1217:D1227" si="682">B1217*1.374</f>
        <v>151.62</v>
      </c>
      <c r="E1217" s="87">
        <f t="shared" ref="E1217:E1227" si="683">B1217*1.6566</f>
        <v>182.81</v>
      </c>
      <c r="F1217" s="91">
        <v>109.97</v>
      </c>
      <c r="G1217" s="57">
        <f t="shared" ref="G1217:G1227" si="684">F1217*1.224</f>
        <v>134.6</v>
      </c>
      <c r="H1217" s="56">
        <f t="shared" ref="H1217:H1227" si="685">F1217*1.4067</f>
        <v>154.69</v>
      </c>
      <c r="I1217" s="57">
        <f t="shared" ref="I1217:I1227" si="686">F1217*1.7265</f>
        <v>189.86</v>
      </c>
      <c r="J1217" s="60">
        <f t="shared" ref="J1217:J1227" si="687">F1217*2.3356</f>
        <v>256.85000000000002</v>
      </c>
      <c r="K1217" s="60">
        <f t="shared" ref="K1217:K1227" si="688">F1217*3.5971</f>
        <v>395.57</v>
      </c>
      <c r="L1217" s="60">
        <f t="shared" ref="L1217:L1227" si="689">F1217*4.9279</f>
        <v>541.91999999999996</v>
      </c>
      <c r="M1217" s="60">
        <f t="shared" ref="M1217:M1227" si="690">F1217*5.8588</f>
        <v>644.29</v>
      </c>
      <c r="N1217" s="60">
        <f t="shared" ref="N1217:N1227" si="691">F1217*7.6117</f>
        <v>837.06</v>
      </c>
      <c r="O1217" s="60">
        <f t="shared" ref="O1217:O1227" si="692">F1217*31.5965</f>
        <v>3474.67</v>
      </c>
      <c r="P1217" s="95">
        <f t="shared" ref="P1217:P1227" si="693">F1217*229.8016</f>
        <v>25271.279999999999</v>
      </c>
    </row>
    <row r="1218" spans="1:16" x14ac:dyDescent="0.2">
      <c r="A1218" s="54">
        <v>44228</v>
      </c>
      <c r="B1218" s="90">
        <v>110.39</v>
      </c>
      <c r="C1218" s="84">
        <f t="shared" si="681"/>
        <v>133.32</v>
      </c>
      <c r="D1218" s="89">
        <f t="shared" si="682"/>
        <v>151.68</v>
      </c>
      <c r="E1218" s="87">
        <f t="shared" si="683"/>
        <v>182.87</v>
      </c>
      <c r="F1218" s="91">
        <v>110.21</v>
      </c>
      <c r="G1218" s="57">
        <f t="shared" si="684"/>
        <v>134.9</v>
      </c>
      <c r="H1218" s="56">
        <f t="shared" si="685"/>
        <v>155.03</v>
      </c>
      <c r="I1218" s="57">
        <f t="shared" si="686"/>
        <v>190.28</v>
      </c>
      <c r="J1218" s="60">
        <f t="shared" si="687"/>
        <v>257.41000000000003</v>
      </c>
      <c r="K1218" s="60">
        <f t="shared" si="688"/>
        <v>396.44</v>
      </c>
      <c r="L1218" s="60">
        <f t="shared" si="689"/>
        <v>543.1</v>
      </c>
      <c r="M1218" s="60">
        <f t="shared" si="690"/>
        <v>645.70000000000005</v>
      </c>
      <c r="N1218" s="60">
        <f t="shared" si="691"/>
        <v>838.89</v>
      </c>
      <c r="O1218" s="60">
        <f t="shared" si="692"/>
        <v>3482.25</v>
      </c>
      <c r="P1218" s="95">
        <f t="shared" si="693"/>
        <v>25326.43</v>
      </c>
    </row>
    <row r="1219" spans="1:16" x14ac:dyDescent="0.2">
      <c r="A1219" s="54">
        <v>44256</v>
      </c>
      <c r="B1219" s="90">
        <v>110.56</v>
      </c>
      <c r="C1219" s="84">
        <f t="shared" si="681"/>
        <v>133.52000000000001</v>
      </c>
      <c r="D1219" s="89">
        <f t="shared" si="682"/>
        <v>151.91</v>
      </c>
      <c r="E1219" s="87">
        <f t="shared" si="683"/>
        <v>183.15</v>
      </c>
      <c r="F1219" s="91">
        <v>110.51</v>
      </c>
      <c r="G1219" s="57">
        <f t="shared" si="684"/>
        <v>135.26</v>
      </c>
      <c r="H1219" s="56">
        <f t="shared" si="685"/>
        <v>155.44999999999999</v>
      </c>
      <c r="I1219" s="57">
        <f t="shared" si="686"/>
        <v>190.8</v>
      </c>
      <c r="J1219" s="60">
        <f t="shared" si="687"/>
        <v>258.11</v>
      </c>
      <c r="K1219" s="60">
        <f t="shared" si="688"/>
        <v>397.52</v>
      </c>
      <c r="L1219" s="60">
        <f t="shared" si="689"/>
        <v>544.58000000000004</v>
      </c>
      <c r="M1219" s="60">
        <f t="shared" si="690"/>
        <v>647.46</v>
      </c>
      <c r="N1219" s="60">
        <f t="shared" si="691"/>
        <v>841.17</v>
      </c>
      <c r="O1219" s="60">
        <f t="shared" si="692"/>
        <v>3491.73</v>
      </c>
      <c r="P1219" s="95">
        <f t="shared" si="693"/>
        <v>25395.37</v>
      </c>
    </row>
    <row r="1220" spans="1:16" x14ac:dyDescent="0.2">
      <c r="A1220" s="54">
        <v>44287</v>
      </c>
      <c r="B1220" s="90">
        <v>110.93</v>
      </c>
      <c r="C1220" s="84">
        <f t="shared" si="681"/>
        <v>133.97</v>
      </c>
      <c r="D1220" s="89">
        <f t="shared" si="682"/>
        <v>152.41999999999999</v>
      </c>
      <c r="E1220" s="87">
        <f t="shared" si="683"/>
        <v>183.77</v>
      </c>
      <c r="F1220" s="91">
        <v>110.88</v>
      </c>
      <c r="G1220" s="57">
        <f t="shared" si="684"/>
        <v>135.72</v>
      </c>
      <c r="H1220" s="56">
        <f t="shared" si="685"/>
        <v>155.97</v>
      </c>
      <c r="I1220" s="57">
        <f t="shared" si="686"/>
        <v>191.43</v>
      </c>
      <c r="J1220" s="60">
        <f t="shared" si="687"/>
        <v>258.97000000000003</v>
      </c>
      <c r="K1220" s="60">
        <f t="shared" si="688"/>
        <v>398.85</v>
      </c>
      <c r="L1220" s="60">
        <f t="shared" si="689"/>
        <v>546.41</v>
      </c>
      <c r="M1220" s="60">
        <f t="shared" si="690"/>
        <v>649.62</v>
      </c>
      <c r="N1220" s="60">
        <f t="shared" si="691"/>
        <v>843.99</v>
      </c>
      <c r="O1220" s="60">
        <f t="shared" si="692"/>
        <v>3503.42</v>
      </c>
      <c r="P1220" s="95">
        <f t="shared" si="693"/>
        <v>25480.400000000001</v>
      </c>
    </row>
    <row r="1221" spans="1:16" x14ac:dyDescent="0.2">
      <c r="A1221" s="54">
        <v>44317</v>
      </c>
      <c r="B1221" s="90">
        <v>110.99</v>
      </c>
      <c r="C1221" s="84">
        <f t="shared" si="681"/>
        <v>134.04</v>
      </c>
      <c r="D1221" s="89">
        <f t="shared" si="682"/>
        <v>152.5</v>
      </c>
      <c r="E1221" s="87">
        <f t="shared" si="683"/>
        <v>183.87</v>
      </c>
      <c r="F1221" s="91">
        <v>111.05</v>
      </c>
      <c r="G1221" s="57">
        <f t="shared" si="684"/>
        <v>135.93</v>
      </c>
      <c r="H1221" s="56">
        <f t="shared" si="685"/>
        <v>156.21</v>
      </c>
      <c r="I1221" s="57">
        <f t="shared" si="686"/>
        <v>191.73</v>
      </c>
      <c r="J1221" s="60">
        <f t="shared" si="687"/>
        <v>259.37</v>
      </c>
      <c r="K1221" s="60">
        <f t="shared" si="688"/>
        <v>399.46</v>
      </c>
      <c r="L1221" s="60">
        <f t="shared" si="689"/>
        <v>547.24</v>
      </c>
      <c r="M1221" s="60">
        <f t="shared" si="690"/>
        <v>650.62</v>
      </c>
      <c r="N1221" s="60">
        <f t="shared" si="691"/>
        <v>845.28</v>
      </c>
      <c r="O1221" s="60">
        <f t="shared" si="692"/>
        <v>3508.79</v>
      </c>
      <c r="P1221" s="95">
        <f t="shared" si="693"/>
        <v>25519.47</v>
      </c>
    </row>
    <row r="1222" spans="1:16" x14ac:dyDescent="0.2">
      <c r="A1222" s="54">
        <v>44348</v>
      </c>
      <c r="B1222" s="90">
        <v>111.31</v>
      </c>
      <c r="C1222" s="84">
        <f t="shared" si="681"/>
        <v>134.43</v>
      </c>
      <c r="D1222" s="89">
        <f t="shared" si="682"/>
        <v>152.94</v>
      </c>
      <c r="E1222" s="87">
        <f t="shared" si="683"/>
        <v>184.4</v>
      </c>
      <c r="F1222" s="91">
        <v>111.3</v>
      </c>
      <c r="G1222" s="57">
        <f t="shared" si="684"/>
        <v>136.22999999999999</v>
      </c>
      <c r="H1222" s="56">
        <f t="shared" si="685"/>
        <v>156.57</v>
      </c>
      <c r="I1222" s="57">
        <f t="shared" si="686"/>
        <v>192.16</v>
      </c>
      <c r="J1222" s="60">
        <f t="shared" si="687"/>
        <v>259.95</v>
      </c>
      <c r="K1222" s="60">
        <f t="shared" si="688"/>
        <v>400.36</v>
      </c>
      <c r="L1222" s="60">
        <f t="shared" si="689"/>
        <v>548.48</v>
      </c>
      <c r="M1222" s="60">
        <f t="shared" si="690"/>
        <v>652.08000000000004</v>
      </c>
      <c r="N1222" s="60">
        <f t="shared" si="691"/>
        <v>847.18</v>
      </c>
      <c r="O1222" s="60">
        <f t="shared" si="692"/>
        <v>3516.69</v>
      </c>
      <c r="P1222" s="95">
        <f t="shared" si="693"/>
        <v>25576.92</v>
      </c>
    </row>
    <row r="1223" spans="1:16" x14ac:dyDescent="0.2">
      <c r="A1223" s="54">
        <v>44378</v>
      </c>
      <c r="B1223" s="90">
        <v>112.18</v>
      </c>
      <c r="C1223" s="84">
        <f t="shared" si="681"/>
        <v>135.47999999999999</v>
      </c>
      <c r="D1223" s="89">
        <f t="shared" si="682"/>
        <v>154.13999999999999</v>
      </c>
      <c r="E1223" s="87">
        <f t="shared" si="683"/>
        <v>185.84</v>
      </c>
      <c r="F1223" s="91">
        <v>112.25</v>
      </c>
      <c r="G1223" s="57">
        <f t="shared" si="684"/>
        <v>137.38999999999999</v>
      </c>
      <c r="H1223" s="56">
        <f t="shared" si="685"/>
        <v>157.9</v>
      </c>
      <c r="I1223" s="57">
        <f t="shared" si="686"/>
        <v>193.8</v>
      </c>
      <c r="J1223" s="60">
        <f t="shared" si="687"/>
        <v>262.17</v>
      </c>
      <c r="K1223" s="60">
        <f t="shared" si="688"/>
        <v>403.77</v>
      </c>
      <c r="L1223" s="60">
        <f t="shared" si="689"/>
        <v>553.16</v>
      </c>
      <c r="M1223" s="60">
        <f t="shared" si="690"/>
        <v>657.65</v>
      </c>
      <c r="N1223" s="60">
        <f t="shared" si="691"/>
        <v>854.41</v>
      </c>
      <c r="O1223" s="60">
        <f t="shared" si="692"/>
        <v>3546.71</v>
      </c>
      <c r="P1223" s="95">
        <f t="shared" si="693"/>
        <v>25795.23</v>
      </c>
    </row>
    <row r="1224" spans="1:16" x14ac:dyDescent="0.2">
      <c r="A1224" s="54">
        <v>44409</v>
      </c>
      <c r="B1224" s="90">
        <v>112.74</v>
      </c>
      <c r="C1224" s="84">
        <f t="shared" si="681"/>
        <v>136.16</v>
      </c>
      <c r="D1224" s="89">
        <f t="shared" si="682"/>
        <v>154.9</v>
      </c>
      <c r="E1224" s="87">
        <f t="shared" si="683"/>
        <v>186.77</v>
      </c>
      <c r="F1224" s="91">
        <v>112.83</v>
      </c>
      <c r="G1224" s="57">
        <f t="shared" si="684"/>
        <v>138.1</v>
      </c>
      <c r="H1224" s="56">
        <f t="shared" si="685"/>
        <v>158.72</v>
      </c>
      <c r="I1224" s="57">
        <f t="shared" si="686"/>
        <v>194.8</v>
      </c>
      <c r="J1224" s="60">
        <f t="shared" si="687"/>
        <v>263.52999999999997</v>
      </c>
      <c r="K1224" s="60">
        <f t="shared" si="688"/>
        <v>405.86</v>
      </c>
      <c r="L1224" s="60">
        <f t="shared" si="689"/>
        <v>556.01</v>
      </c>
      <c r="M1224" s="60">
        <f t="shared" si="690"/>
        <v>661.05</v>
      </c>
      <c r="N1224" s="60">
        <f t="shared" si="691"/>
        <v>858.83</v>
      </c>
      <c r="O1224" s="60">
        <f t="shared" si="692"/>
        <v>3565.03</v>
      </c>
      <c r="P1224" s="95">
        <f t="shared" si="693"/>
        <v>25928.51</v>
      </c>
    </row>
    <row r="1225" spans="1:16" x14ac:dyDescent="0.2">
      <c r="A1225" s="54">
        <v>44440</v>
      </c>
      <c r="B1225" s="90">
        <v>112.29</v>
      </c>
      <c r="C1225" s="84">
        <f t="shared" si="681"/>
        <v>135.61000000000001</v>
      </c>
      <c r="D1225" s="89">
        <f t="shared" si="682"/>
        <v>154.29</v>
      </c>
      <c r="E1225" s="87">
        <f t="shared" si="683"/>
        <v>186.02</v>
      </c>
      <c r="F1225" s="91">
        <v>112.55</v>
      </c>
      <c r="G1225" s="57">
        <f t="shared" si="684"/>
        <v>137.76</v>
      </c>
      <c r="H1225" s="56">
        <f t="shared" si="685"/>
        <v>158.32</v>
      </c>
      <c r="I1225" s="57">
        <f t="shared" si="686"/>
        <v>194.32</v>
      </c>
      <c r="J1225" s="60">
        <f t="shared" si="687"/>
        <v>262.87</v>
      </c>
      <c r="K1225" s="60">
        <f t="shared" si="688"/>
        <v>404.85</v>
      </c>
      <c r="L1225" s="60">
        <f t="shared" si="689"/>
        <v>554.64</v>
      </c>
      <c r="M1225" s="60">
        <f t="shared" si="690"/>
        <v>659.41</v>
      </c>
      <c r="N1225" s="60">
        <f t="shared" si="691"/>
        <v>856.7</v>
      </c>
      <c r="O1225" s="60">
        <f t="shared" si="692"/>
        <v>3556.19</v>
      </c>
      <c r="P1225" s="95">
        <f t="shared" si="693"/>
        <v>25864.17</v>
      </c>
    </row>
    <row r="1226" spans="1:16" x14ac:dyDescent="0.2">
      <c r="A1226" s="54">
        <v>44470</v>
      </c>
      <c r="B1226" s="90">
        <v>113.94</v>
      </c>
      <c r="C1226" s="84">
        <f t="shared" si="681"/>
        <v>137.61000000000001</v>
      </c>
      <c r="D1226" s="89">
        <f t="shared" si="682"/>
        <v>156.55000000000001</v>
      </c>
      <c r="E1226" s="87">
        <f t="shared" si="683"/>
        <v>188.75</v>
      </c>
      <c r="F1226" s="91">
        <v>114.2</v>
      </c>
      <c r="G1226" s="57">
        <f t="shared" si="684"/>
        <v>139.78</v>
      </c>
      <c r="H1226" s="56">
        <f t="shared" si="685"/>
        <v>160.65</v>
      </c>
      <c r="I1226" s="57">
        <f t="shared" si="686"/>
        <v>197.17</v>
      </c>
      <c r="J1226" s="60">
        <f t="shared" si="687"/>
        <v>266.73</v>
      </c>
      <c r="K1226" s="60">
        <f t="shared" si="688"/>
        <v>410.79</v>
      </c>
      <c r="L1226" s="60">
        <f t="shared" si="689"/>
        <v>562.77</v>
      </c>
      <c r="M1226" s="60">
        <f t="shared" si="690"/>
        <v>669.07</v>
      </c>
      <c r="N1226" s="60">
        <f t="shared" si="691"/>
        <v>869.26</v>
      </c>
      <c r="O1226" s="60">
        <f t="shared" si="692"/>
        <v>3608.32</v>
      </c>
      <c r="P1226" s="95">
        <f t="shared" si="693"/>
        <v>26243.34</v>
      </c>
    </row>
    <row r="1227" spans="1:16" x14ac:dyDescent="0.2">
      <c r="A1227" s="54">
        <v>44501</v>
      </c>
      <c r="B1227" s="90">
        <v>115.2</v>
      </c>
      <c r="C1227" s="84">
        <f t="shared" si="681"/>
        <v>139.13</v>
      </c>
      <c r="D1227" s="89">
        <f t="shared" si="682"/>
        <v>158.28</v>
      </c>
      <c r="E1227" s="87">
        <f t="shared" si="683"/>
        <v>190.84</v>
      </c>
      <c r="F1227" s="91">
        <v>115.63</v>
      </c>
      <c r="G1227" s="57">
        <f t="shared" si="684"/>
        <v>141.53</v>
      </c>
      <c r="H1227" s="56">
        <f t="shared" si="685"/>
        <v>162.66</v>
      </c>
      <c r="I1227" s="57">
        <f t="shared" si="686"/>
        <v>199.64</v>
      </c>
      <c r="J1227" s="60">
        <f t="shared" si="687"/>
        <v>270.07</v>
      </c>
      <c r="K1227" s="60">
        <f t="shared" si="688"/>
        <v>415.93</v>
      </c>
      <c r="L1227" s="60">
        <f t="shared" si="689"/>
        <v>569.80999999999995</v>
      </c>
      <c r="M1227" s="60">
        <f t="shared" si="690"/>
        <v>677.45</v>
      </c>
      <c r="N1227" s="60">
        <f t="shared" si="691"/>
        <v>880.14</v>
      </c>
      <c r="O1227" s="60">
        <f t="shared" si="692"/>
        <v>3653.5</v>
      </c>
      <c r="P1227" s="95">
        <f t="shared" si="693"/>
        <v>26571.96</v>
      </c>
    </row>
    <row r="1228" spans="1:16" x14ac:dyDescent="0.2">
      <c r="A1228" s="54">
        <v>44531</v>
      </c>
      <c r="B1228" s="90">
        <v>115.6</v>
      </c>
      <c r="C1228" s="84">
        <f t="shared" ref="C1228:C1240" si="694">B1228*1.2077</f>
        <v>139.61000000000001</v>
      </c>
      <c r="D1228" s="89">
        <f t="shared" ref="D1228:D1240" si="695">B1228*1.374</f>
        <v>158.83000000000001</v>
      </c>
      <c r="E1228" s="87">
        <f t="shared" ref="E1228:E1240" si="696">B1228*1.6566</f>
        <v>191.5</v>
      </c>
      <c r="F1228" s="91">
        <v>115.74</v>
      </c>
      <c r="G1228" s="57">
        <f t="shared" ref="G1228:G1240" si="697">F1228*1.224</f>
        <v>141.66999999999999</v>
      </c>
      <c r="H1228" s="56">
        <f t="shared" ref="H1228:H1240" si="698">F1228*1.4067</f>
        <v>162.81</v>
      </c>
      <c r="I1228" s="57">
        <f t="shared" ref="I1228:I1240" si="699">F1228*1.7265</f>
        <v>199.83</v>
      </c>
      <c r="J1228" s="60">
        <f t="shared" ref="J1228:J1240" si="700">F1228*2.3356</f>
        <v>270.32</v>
      </c>
      <c r="K1228" s="60">
        <f t="shared" ref="K1228:K1240" si="701">F1228*3.5971</f>
        <v>416.33</v>
      </c>
      <c r="L1228" s="60">
        <f t="shared" ref="L1228:L1240" si="702">F1228*4.9279</f>
        <v>570.36</v>
      </c>
      <c r="M1228" s="60">
        <f t="shared" ref="M1228:M1240" si="703">F1228*5.8588</f>
        <v>678.1</v>
      </c>
      <c r="N1228" s="60">
        <f t="shared" ref="N1228:N1240" si="704">F1228*7.6117</f>
        <v>880.98</v>
      </c>
      <c r="O1228" s="60">
        <f t="shared" ref="O1228:O1240" si="705">F1228*31.5965</f>
        <v>3656.98</v>
      </c>
      <c r="P1228" s="95">
        <f t="shared" ref="P1228:P1240" si="706">F1228*229.8016</f>
        <v>26597.24</v>
      </c>
    </row>
    <row r="1229" spans="1:16" x14ac:dyDescent="0.2">
      <c r="A1229" s="54">
        <v>44562</v>
      </c>
      <c r="B1229" s="90">
        <v>118.21</v>
      </c>
      <c r="C1229" s="84">
        <f t="shared" si="694"/>
        <v>142.76</v>
      </c>
      <c r="D1229" s="89">
        <f t="shared" si="695"/>
        <v>162.41999999999999</v>
      </c>
      <c r="E1229" s="87">
        <f t="shared" si="696"/>
        <v>195.83</v>
      </c>
      <c r="F1229" s="91">
        <v>118.32</v>
      </c>
      <c r="G1229" s="57">
        <f t="shared" si="697"/>
        <v>144.82</v>
      </c>
      <c r="H1229" s="56">
        <f t="shared" si="698"/>
        <v>166.44</v>
      </c>
      <c r="I1229" s="57">
        <f t="shared" si="699"/>
        <v>204.28</v>
      </c>
      <c r="J1229" s="60">
        <f t="shared" si="700"/>
        <v>276.35000000000002</v>
      </c>
      <c r="K1229" s="60">
        <f t="shared" si="701"/>
        <v>425.61</v>
      </c>
      <c r="L1229" s="60">
        <f t="shared" si="702"/>
        <v>583.07000000000005</v>
      </c>
      <c r="M1229" s="60">
        <f t="shared" si="703"/>
        <v>693.21</v>
      </c>
      <c r="N1229" s="60">
        <f t="shared" si="704"/>
        <v>900.62</v>
      </c>
      <c r="O1229" s="60">
        <f t="shared" si="705"/>
        <v>3738.5</v>
      </c>
      <c r="P1229" s="95">
        <f t="shared" si="706"/>
        <v>27190.13</v>
      </c>
    </row>
    <row r="1230" spans="1:16" x14ac:dyDescent="0.2">
      <c r="A1230" s="54">
        <v>44593</v>
      </c>
      <c r="B1230" s="90">
        <v>118.74</v>
      </c>
      <c r="C1230" s="84">
        <f t="shared" si="694"/>
        <v>143.4</v>
      </c>
      <c r="D1230" s="89">
        <f t="shared" si="695"/>
        <v>163.15</v>
      </c>
      <c r="E1230" s="87">
        <f t="shared" si="696"/>
        <v>196.7</v>
      </c>
      <c r="F1230" s="91">
        <v>119.07</v>
      </c>
      <c r="G1230" s="57">
        <f t="shared" si="697"/>
        <v>145.74</v>
      </c>
      <c r="H1230" s="56">
        <f t="shared" si="698"/>
        <v>167.5</v>
      </c>
      <c r="I1230" s="57">
        <f t="shared" si="699"/>
        <v>205.57</v>
      </c>
      <c r="J1230" s="60">
        <f t="shared" si="700"/>
        <v>278.10000000000002</v>
      </c>
      <c r="K1230" s="60">
        <f t="shared" si="701"/>
        <v>428.31</v>
      </c>
      <c r="L1230" s="60">
        <f t="shared" si="702"/>
        <v>586.77</v>
      </c>
      <c r="M1230" s="60">
        <f t="shared" si="703"/>
        <v>697.61</v>
      </c>
      <c r="N1230" s="60">
        <f t="shared" si="704"/>
        <v>906.33</v>
      </c>
      <c r="O1230" s="60">
        <f t="shared" si="705"/>
        <v>3762.2</v>
      </c>
      <c r="P1230" s="95">
        <f t="shared" si="706"/>
        <v>27362.48</v>
      </c>
    </row>
    <row r="1231" spans="1:16" x14ac:dyDescent="0.2">
      <c r="A1231" s="54">
        <v>44621</v>
      </c>
      <c r="B1231" s="90">
        <v>119.05</v>
      </c>
      <c r="C1231" s="84">
        <f t="shared" si="694"/>
        <v>143.78</v>
      </c>
      <c r="D1231" s="89">
        <f t="shared" si="695"/>
        <v>163.57</v>
      </c>
      <c r="E1231" s="87">
        <f t="shared" si="696"/>
        <v>197.22</v>
      </c>
      <c r="F1231" s="91">
        <v>119.69</v>
      </c>
      <c r="G1231" s="57">
        <f t="shared" si="697"/>
        <v>146.5</v>
      </c>
      <c r="H1231" s="56">
        <f t="shared" si="698"/>
        <v>168.37</v>
      </c>
      <c r="I1231" s="57">
        <f t="shared" si="699"/>
        <v>206.64</v>
      </c>
      <c r="J1231" s="60">
        <f t="shared" si="700"/>
        <v>279.55</v>
      </c>
      <c r="K1231" s="60">
        <f t="shared" si="701"/>
        <v>430.54</v>
      </c>
      <c r="L1231" s="60">
        <f t="shared" si="702"/>
        <v>589.82000000000005</v>
      </c>
      <c r="M1231" s="60">
        <f t="shared" si="703"/>
        <v>701.24</v>
      </c>
      <c r="N1231" s="60">
        <f t="shared" si="704"/>
        <v>911.04</v>
      </c>
      <c r="O1231" s="60">
        <f t="shared" si="705"/>
        <v>3781.79</v>
      </c>
      <c r="P1231" s="95">
        <f t="shared" si="706"/>
        <v>27504.95</v>
      </c>
    </row>
    <row r="1232" spans="1:16" x14ac:dyDescent="0.2">
      <c r="A1232" s="54">
        <v>44652</v>
      </c>
      <c r="B1232" s="90">
        <v>119.59</v>
      </c>
      <c r="C1232" s="84">
        <f t="shared" si="694"/>
        <v>144.43</v>
      </c>
      <c r="D1232" s="89">
        <f t="shared" si="695"/>
        <v>164.32</v>
      </c>
      <c r="E1232" s="87">
        <f t="shared" si="696"/>
        <v>198.11</v>
      </c>
      <c r="F1232" s="91">
        <v>120.09</v>
      </c>
      <c r="G1232" s="57">
        <f t="shared" si="697"/>
        <v>146.99</v>
      </c>
      <c r="H1232" s="56">
        <f t="shared" si="698"/>
        <v>168.93</v>
      </c>
      <c r="I1232" s="57">
        <f t="shared" si="699"/>
        <v>207.34</v>
      </c>
      <c r="J1232" s="60">
        <f t="shared" si="700"/>
        <v>280.48</v>
      </c>
      <c r="K1232" s="60">
        <f t="shared" si="701"/>
        <v>431.98</v>
      </c>
      <c r="L1232" s="60">
        <f t="shared" si="702"/>
        <v>591.79</v>
      </c>
      <c r="M1232" s="60">
        <f t="shared" si="703"/>
        <v>703.58</v>
      </c>
      <c r="N1232" s="60">
        <f t="shared" si="704"/>
        <v>914.09</v>
      </c>
      <c r="O1232" s="60">
        <f t="shared" si="705"/>
        <v>3794.42</v>
      </c>
      <c r="P1232" s="95">
        <f t="shared" si="706"/>
        <v>27596.87</v>
      </c>
    </row>
    <row r="1233" spans="1:16" x14ac:dyDescent="0.2">
      <c r="A1233" s="54">
        <v>44682</v>
      </c>
      <c r="B1233" s="90">
        <v>120.25</v>
      </c>
      <c r="C1233" s="84">
        <f t="shared" si="694"/>
        <v>145.22999999999999</v>
      </c>
      <c r="D1233" s="89">
        <f t="shared" si="695"/>
        <v>165.22</v>
      </c>
      <c r="E1233" s="87">
        <f t="shared" si="696"/>
        <v>199.21</v>
      </c>
      <c r="F1233" s="91">
        <v>121.01</v>
      </c>
      <c r="G1233" s="57">
        <f t="shared" si="697"/>
        <v>148.12</v>
      </c>
      <c r="H1233" s="56">
        <f t="shared" si="698"/>
        <v>170.22</v>
      </c>
      <c r="I1233" s="57">
        <f t="shared" si="699"/>
        <v>208.92</v>
      </c>
      <c r="J1233" s="60">
        <f t="shared" si="700"/>
        <v>282.63</v>
      </c>
      <c r="K1233" s="60">
        <f t="shared" si="701"/>
        <v>435.29</v>
      </c>
      <c r="L1233" s="60">
        <f t="shared" si="702"/>
        <v>596.33000000000004</v>
      </c>
      <c r="M1233" s="60">
        <f t="shared" si="703"/>
        <v>708.97</v>
      </c>
      <c r="N1233" s="60">
        <f t="shared" si="704"/>
        <v>921.09</v>
      </c>
      <c r="O1233" s="60">
        <f t="shared" si="705"/>
        <v>3823.49</v>
      </c>
      <c r="P1233" s="95">
        <f t="shared" si="706"/>
        <v>27808.29</v>
      </c>
    </row>
    <row r="1234" spans="1:16" x14ac:dyDescent="0.2">
      <c r="A1234" s="54">
        <v>44713</v>
      </c>
      <c r="B1234" s="90">
        <v>121.02</v>
      </c>
      <c r="C1234" s="84">
        <f t="shared" si="694"/>
        <v>146.16</v>
      </c>
      <c r="D1234" s="89">
        <f t="shared" si="695"/>
        <v>166.28</v>
      </c>
      <c r="E1234" s="87">
        <f t="shared" si="696"/>
        <v>200.48</v>
      </c>
      <c r="F1234" s="91">
        <v>122.04</v>
      </c>
      <c r="G1234" s="57">
        <f t="shared" si="697"/>
        <v>149.38</v>
      </c>
      <c r="H1234" s="56">
        <f t="shared" si="698"/>
        <v>171.67</v>
      </c>
      <c r="I1234" s="57">
        <f t="shared" si="699"/>
        <v>210.7</v>
      </c>
      <c r="J1234" s="60">
        <f t="shared" si="700"/>
        <v>285.04000000000002</v>
      </c>
      <c r="K1234" s="60">
        <f t="shared" si="701"/>
        <v>438.99</v>
      </c>
      <c r="L1234" s="60">
        <f t="shared" si="702"/>
        <v>601.4</v>
      </c>
      <c r="M1234" s="60">
        <f t="shared" si="703"/>
        <v>715.01</v>
      </c>
      <c r="N1234" s="60">
        <f t="shared" si="704"/>
        <v>928.93</v>
      </c>
      <c r="O1234" s="60">
        <f t="shared" si="705"/>
        <v>3856.04</v>
      </c>
      <c r="P1234" s="95">
        <f t="shared" si="706"/>
        <v>28044.99</v>
      </c>
    </row>
    <row r="1235" spans="1:16" x14ac:dyDescent="0.2">
      <c r="A1235" s="54">
        <v>44743</v>
      </c>
      <c r="B1235" s="90">
        <v>122.35</v>
      </c>
      <c r="C1235" s="84">
        <f t="shared" si="694"/>
        <v>147.76</v>
      </c>
      <c r="D1235" s="89">
        <f t="shared" si="695"/>
        <v>168.11</v>
      </c>
      <c r="E1235" s="87">
        <f t="shared" si="696"/>
        <v>202.69</v>
      </c>
      <c r="F1235" s="91">
        <v>123.05</v>
      </c>
      <c r="G1235" s="57">
        <f t="shared" si="697"/>
        <v>150.61000000000001</v>
      </c>
      <c r="H1235" s="56">
        <f t="shared" si="698"/>
        <v>173.09</v>
      </c>
      <c r="I1235" s="57">
        <f t="shared" si="699"/>
        <v>212.45</v>
      </c>
      <c r="J1235" s="60">
        <f t="shared" si="700"/>
        <v>287.39999999999998</v>
      </c>
      <c r="K1235" s="60">
        <f t="shared" si="701"/>
        <v>442.62</v>
      </c>
      <c r="L1235" s="60">
        <f t="shared" si="702"/>
        <v>606.38</v>
      </c>
      <c r="M1235" s="60">
        <f t="shared" si="703"/>
        <v>720.93</v>
      </c>
      <c r="N1235" s="60">
        <f t="shared" si="704"/>
        <v>936.62</v>
      </c>
      <c r="O1235" s="60">
        <f t="shared" si="705"/>
        <v>3887.95</v>
      </c>
      <c r="P1235" s="95">
        <f t="shared" si="706"/>
        <v>28277.09</v>
      </c>
    </row>
    <row r="1236" spans="1:16" x14ac:dyDescent="0.2">
      <c r="A1236" s="54">
        <v>44774</v>
      </c>
      <c r="B1236" s="90">
        <v>123.68</v>
      </c>
      <c r="C1236" s="84">
        <f t="shared" si="694"/>
        <v>149.37</v>
      </c>
      <c r="D1236" s="89">
        <f t="shared" si="695"/>
        <v>169.94</v>
      </c>
      <c r="E1236" s="87">
        <f t="shared" si="696"/>
        <v>204.89</v>
      </c>
      <c r="F1236" s="91">
        <v>124.05</v>
      </c>
      <c r="G1236" s="57">
        <f t="shared" si="697"/>
        <v>151.84</v>
      </c>
      <c r="H1236" s="56">
        <f t="shared" si="698"/>
        <v>174.5</v>
      </c>
      <c r="I1236" s="57">
        <f t="shared" si="699"/>
        <v>214.17</v>
      </c>
      <c r="J1236" s="60">
        <f t="shared" si="700"/>
        <v>289.73</v>
      </c>
      <c r="K1236" s="60">
        <f t="shared" si="701"/>
        <v>446.22</v>
      </c>
      <c r="L1236" s="60">
        <f t="shared" si="702"/>
        <v>611.30999999999995</v>
      </c>
      <c r="M1236" s="60">
        <f t="shared" si="703"/>
        <v>726.78</v>
      </c>
      <c r="N1236" s="60">
        <f t="shared" si="704"/>
        <v>944.23</v>
      </c>
      <c r="O1236" s="60">
        <f t="shared" si="705"/>
        <v>3919.55</v>
      </c>
      <c r="P1236" s="95">
        <f t="shared" si="706"/>
        <v>28506.89</v>
      </c>
    </row>
    <row r="1237" spans="1:16" x14ac:dyDescent="0.2">
      <c r="A1237" s="54">
        <v>44805</v>
      </c>
      <c r="B1237" s="90">
        <v>124.92</v>
      </c>
      <c r="C1237" s="84">
        <f t="shared" si="694"/>
        <v>150.87</v>
      </c>
      <c r="D1237" s="89">
        <f t="shared" si="695"/>
        <v>171.64</v>
      </c>
      <c r="E1237" s="87">
        <f t="shared" si="696"/>
        <v>206.94</v>
      </c>
      <c r="F1237" s="91">
        <v>125.24</v>
      </c>
      <c r="G1237" s="57">
        <f t="shared" si="697"/>
        <v>153.29</v>
      </c>
      <c r="H1237" s="56">
        <f t="shared" si="698"/>
        <v>176.18</v>
      </c>
      <c r="I1237" s="57">
        <f t="shared" si="699"/>
        <v>216.23</v>
      </c>
      <c r="J1237" s="60">
        <f t="shared" si="700"/>
        <v>292.51</v>
      </c>
      <c r="K1237" s="60">
        <f t="shared" si="701"/>
        <v>450.5</v>
      </c>
      <c r="L1237" s="60">
        <f t="shared" si="702"/>
        <v>617.16999999999996</v>
      </c>
      <c r="M1237" s="60">
        <f t="shared" si="703"/>
        <v>733.76</v>
      </c>
      <c r="N1237" s="60">
        <f t="shared" si="704"/>
        <v>953.29</v>
      </c>
      <c r="O1237" s="60">
        <f t="shared" si="705"/>
        <v>3957.15</v>
      </c>
      <c r="P1237" s="95">
        <f t="shared" si="706"/>
        <v>28780.35</v>
      </c>
    </row>
    <row r="1238" spans="1:16" x14ac:dyDescent="0.2">
      <c r="A1238" s="54">
        <v>44835</v>
      </c>
      <c r="B1238" s="90">
        <v>127.92</v>
      </c>
      <c r="C1238" s="84">
        <f t="shared" si="694"/>
        <v>154.49</v>
      </c>
      <c r="D1238" s="89">
        <f t="shared" si="695"/>
        <v>175.76</v>
      </c>
      <c r="E1238" s="87">
        <f t="shared" si="696"/>
        <v>211.91</v>
      </c>
      <c r="F1238" s="91">
        <v>128.21</v>
      </c>
      <c r="G1238" s="57">
        <f t="shared" si="697"/>
        <v>156.93</v>
      </c>
      <c r="H1238" s="56">
        <f t="shared" si="698"/>
        <v>180.35</v>
      </c>
      <c r="I1238" s="57">
        <f t="shared" si="699"/>
        <v>221.35</v>
      </c>
      <c r="J1238" s="60">
        <f t="shared" si="700"/>
        <v>299.45</v>
      </c>
      <c r="K1238" s="60">
        <f t="shared" si="701"/>
        <v>461.18</v>
      </c>
      <c r="L1238" s="60">
        <f t="shared" si="702"/>
        <v>631.80999999999995</v>
      </c>
      <c r="M1238" s="60">
        <f t="shared" si="703"/>
        <v>751.16</v>
      </c>
      <c r="N1238" s="60">
        <f t="shared" si="704"/>
        <v>975.9</v>
      </c>
      <c r="O1238" s="60">
        <f t="shared" si="705"/>
        <v>4050.99</v>
      </c>
      <c r="P1238" s="95">
        <f t="shared" si="706"/>
        <v>29462.86</v>
      </c>
    </row>
    <row r="1239" spans="1:16" x14ac:dyDescent="0.2">
      <c r="A1239" s="54">
        <v>44866</v>
      </c>
      <c r="B1239" s="90">
        <v>127.44</v>
      </c>
      <c r="C1239" s="84">
        <f t="shared" si="694"/>
        <v>153.91</v>
      </c>
      <c r="D1239" s="89">
        <f t="shared" si="695"/>
        <v>175.1</v>
      </c>
      <c r="E1239" s="87">
        <f t="shared" si="696"/>
        <v>211.12</v>
      </c>
      <c r="F1239" s="91">
        <v>127.92</v>
      </c>
      <c r="G1239" s="57">
        <f t="shared" si="697"/>
        <v>156.57</v>
      </c>
      <c r="H1239" s="56">
        <f t="shared" si="698"/>
        <v>179.95</v>
      </c>
      <c r="I1239" s="57">
        <f t="shared" si="699"/>
        <v>220.85</v>
      </c>
      <c r="J1239" s="60">
        <f t="shared" si="700"/>
        <v>298.77</v>
      </c>
      <c r="K1239" s="60">
        <f t="shared" si="701"/>
        <v>460.14</v>
      </c>
      <c r="L1239" s="60">
        <f t="shared" si="702"/>
        <v>630.38</v>
      </c>
      <c r="M1239" s="60">
        <f t="shared" si="703"/>
        <v>749.46</v>
      </c>
      <c r="N1239" s="60">
        <f t="shared" si="704"/>
        <v>973.69</v>
      </c>
      <c r="O1239" s="60">
        <f t="shared" si="705"/>
        <v>4041.82</v>
      </c>
      <c r="P1239" s="95">
        <f t="shared" si="706"/>
        <v>29396.22</v>
      </c>
    </row>
    <row r="1240" spans="1:16" x14ac:dyDescent="0.2">
      <c r="A1240" s="54">
        <v>44896</v>
      </c>
      <c r="B1240" s="90">
        <v>127.89</v>
      </c>
      <c r="C1240" s="84">
        <f t="shared" si="694"/>
        <v>154.44999999999999</v>
      </c>
      <c r="D1240" s="89">
        <f t="shared" si="695"/>
        <v>175.72</v>
      </c>
      <c r="E1240" s="87">
        <f t="shared" si="696"/>
        <v>211.86</v>
      </c>
      <c r="F1240" s="91">
        <v>127.72</v>
      </c>
      <c r="G1240" s="57">
        <f t="shared" si="697"/>
        <v>156.33000000000001</v>
      </c>
      <c r="H1240" s="56">
        <f t="shared" si="698"/>
        <v>179.66</v>
      </c>
      <c r="I1240" s="57">
        <f t="shared" si="699"/>
        <v>220.51</v>
      </c>
      <c r="J1240" s="60">
        <f t="shared" si="700"/>
        <v>298.3</v>
      </c>
      <c r="K1240" s="60">
        <f t="shared" si="701"/>
        <v>459.42</v>
      </c>
      <c r="L1240" s="60">
        <f t="shared" si="702"/>
        <v>629.39</v>
      </c>
      <c r="M1240" s="60">
        <f t="shared" si="703"/>
        <v>748.29</v>
      </c>
      <c r="N1240" s="60">
        <f t="shared" si="704"/>
        <v>972.17</v>
      </c>
      <c r="O1240" s="60">
        <f t="shared" si="705"/>
        <v>4035.5</v>
      </c>
      <c r="P1240" s="95">
        <f t="shared" si="706"/>
        <v>29350.26</v>
      </c>
    </row>
    <row r="1241" spans="1:16" x14ac:dyDescent="0.2">
      <c r="A1241" s="54">
        <v>44927</v>
      </c>
      <c r="B1241" s="90">
        <v>128</v>
      </c>
      <c r="C1241" s="84">
        <f t="shared" ref="C1241:C1252" si="707">B1241*1.2077</f>
        <v>154.59</v>
      </c>
      <c r="D1241" s="89">
        <f t="shared" ref="D1241:D1252" si="708">B1241*1.374</f>
        <v>175.87</v>
      </c>
      <c r="E1241" s="87">
        <f t="shared" ref="E1241:E1252" si="709">B1241*1.6566</f>
        <v>212.04</v>
      </c>
      <c r="F1241" s="91">
        <v>127.84</v>
      </c>
      <c r="G1241" s="57">
        <f t="shared" ref="G1241:G1243" si="710">F1241*1.224</f>
        <v>156.47999999999999</v>
      </c>
      <c r="H1241" s="56">
        <f t="shared" ref="H1241:H1243" si="711">F1241*1.4067</f>
        <v>179.83</v>
      </c>
      <c r="I1241" s="57">
        <f t="shared" ref="I1241:I1243" si="712">F1241*1.7265</f>
        <v>220.72</v>
      </c>
      <c r="J1241" s="60">
        <f t="shared" ref="J1241:J1243" si="713">F1241*2.3356</f>
        <v>298.58</v>
      </c>
      <c r="K1241" s="60">
        <f t="shared" ref="K1241:K1243" si="714">F1241*3.5971</f>
        <v>459.85</v>
      </c>
      <c r="L1241" s="60">
        <f t="shared" ref="L1241:L1243" si="715">F1241*4.9279</f>
        <v>629.98</v>
      </c>
      <c r="M1241" s="60">
        <f t="shared" ref="M1241:M1243" si="716">F1241*5.8588</f>
        <v>748.99</v>
      </c>
      <c r="N1241" s="60">
        <f t="shared" ref="N1241:N1243" si="717">F1241*7.6117</f>
        <v>973.08</v>
      </c>
      <c r="O1241" s="60">
        <f t="shared" ref="O1241:O1243" si="718">F1241*31.5965</f>
        <v>4039.3</v>
      </c>
      <c r="P1241" s="95">
        <f t="shared" ref="P1241:P1243" si="719">F1241*229.8016</f>
        <v>29377.84</v>
      </c>
    </row>
    <row r="1242" spans="1:16" x14ac:dyDescent="0.2">
      <c r="A1242" s="54">
        <v>44958</v>
      </c>
      <c r="B1242" s="90">
        <v>126.86</v>
      </c>
      <c r="C1242" s="84">
        <f t="shared" si="707"/>
        <v>153.21</v>
      </c>
      <c r="D1242" s="89">
        <f t="shared" si="708"/>
        <v>174.31</v>
      </c>
      <c r="E1242" s="87">
        <f t="shared" si="709"/>
        <v>210.16</v>
      </c>
      <c r="F1242" s="91">
        <v>126.95</v>
      </c>
      <c r="G1242" s="57">
        <f t="shared" si="710"/>
        <v>155.38999999999999</v>
      </c>
      <c r="H1242" s="56">
        <f t="shared" si="711"/>
        <v>178.58</v>
      </c>
      <c r="I1242" s="57">
        <f t="shared" si="712"/>
        <v>219.18</v>
      </c>
      <c r="J1242" s="60">
        <f t="shared" si="713"/>
        <v>296.5</v>
      </c>
      <c r="K1242" s="60">
        <f t="shared" si="714"/>
        <v>456.65</v>
      </c>
      <c r="L1242" s="60">
        <f t="shared" si="715"/>
        <v>625.6</v>
      </c>
      <c r="M1242" s="60">
        <f t="shared" si="716"/>
        <v>743.77</v>
      </c>
      <c r="N1242" s="60">
        <f t="shared" si="717"/>
        <v>966.31</v>
      </c>
      <c r="O1242" s="60">
        <f t="shared" si="718"/>
        <v>4011.18</v>
      </c>
      <c r="P1242" s="95">
        <f t="shared" si="719"/>
        <v>29173.31</v>
      </c>
    </row>
    <row r="1243" spans="1:16" x14ac:dyDescent="0.2">
      <c r="A1243" s="54">
        <v>44986</v>
      </c>
      <c r="B1243" s="90">
        <v>127.8</v>
      </c>
      <c r="C1243" s="84">
        <f t="shared" si="707"/>
        <v>154.34</v>
      </c>
      <c r="D1243" s="89">
        <f t="shared" si="708"/>
        <v>175.6</v>
      </c>
      <c r="E1243" s="87">
        <f t="shared" si="709"/>
        <v>211.71</v>
      </c>
      <c r="F1243" s="91">
        <v>127.67</v>
      </c>
      <c r="G1243" s="57">
        <f t="shared" si="710"/>
        <v>156.27000000000001</v>
      </c>
      <c r="H1243" s="56">
        <f t="shared" si="711"/>
        <v>179.59</v>
      </c>
      <c r="I1243" s="57">
        <f t="shared" si="712"/>
        <v>220.42</v>
      </c>
      <c r="J1243" s="60">
        <f t="shared" si="713"/>
        <v>298.19</v>
      </c>
      <c r="K1243" s="60">
        <f t="shared" si="714"/>
        <v>459.24</v>
      </c>
      <c r="L1243" s="60">
        <f t="shared" si="715"/>
        <v>629.14</v>
      </c>
      <c r="M1243" s="60">
        <f t="shared" si="716"/>
        <v>747.99</v>
      </c>
      <c r="N1243" s="60">
        <f t="shared" si="717"/>
        <v>971.79</v>
      </c>
      <c r="O1243" s="60">
        <f t="shared" si="718"/>
        <v>4033.93</v>
      </c>
      <c r="P1243" s="95">
        <f t="shared" si="719"/>
        <v>29338.77</v>
      </c>
    </row>
    <row r="1244" spans="1:16" x14ac:dyDescent="0.2">
      <c r="A1244" s="54">
        <v>45017</v>
      </c>
      <c r="B1244" s="90">
        <v>126.7</v>
      </c>
      <c r="C1244" s="84">
        <f t="shared" ref="C1244" si="720">B1244*1.2077</f>
        <v>153.02000000000001</v>
      </c>
      <c r="D1244" s="89">
        <f t="shared" ref="D1244" si="721">B1244*1.374</f>
        <v>174.09</v>
      </c>
      <c r="E1244" s="87">
        <f t="shared" ref="E1244" si="722">B1244*1.6566</f>
        <v>209.89</v>
      </c>
      <c r="F1244" s="91">
        <v>126.82</v>
      </c>
      <c r="G1244" s="57">
        <f t="shared" ref="G1244:G1255" si="723">F1244*1.224</f>
        <v>155.22999999999999</v>
      </c>
      <c r="H1244" s="56">
        <f t="shared" ref="H1244:H1255" si="724">F1244*1.4067</f>
        <v>178.4</v>
      </c>
      <c r="I1244" s="57">
        <f t="shared" ref="I1244:I1255" si="725">F1244*1.7265</f>
        <v>218.95</v>
      </c>
      <c r="J1244" s="60">
        <f t="shared" ref="J1244:J1255" si="726">F1244*2.3356</f>
        <v>296.2</v>
      </c>
      <c r="K1244" s="60">
        <f t="shared" ref="K1244:K1255" si="727">F1244*3.5971</f>
        <v>456.18</v>
      </c>
      <c r="L1244" s="60">
        <f t="shared" ref="L1244:L1255" si="728">F1244*4.9279</f>
        <v>624.96</v>
      </c>
      <c r="M1244" s="60">
        <f t="shared" ref="M1244:M1255" si="729">F1244*5.8588</f>
        <v>743.01</v>
      </c>
      <c r="N1244" s="60">
        <f t="shared" ref="N1244:N1255" si="730">F1244*7.6117</f>
        <v>965.32</v>
      </c>
      <c r="O1244" s="60">
        <f t="shared" ref="O1244:O1255" si="731">F1244*31.5965</f>
        <v>4007.07</v>
      </c>
      <c r="P1244" s="95">
        <f t="shared" ref="P1244:P1255" si="732">F1244*229.8016</f>
        <v>29143.439999999999</v>
      </c>
    </row>
    <row r="1245" spans="1:16" x14ac:dyDescent="0.2">
      <c r="A1245" s="54">
        <v>45047</v>
      </c>
      <c r="B1245" s="90">
        <v>127.35</v>
      </c>
      <c r="C1245" s="84">
        <f t="shared" si="707"/>
        <v>153.80000000000001</v>
      </c>
      <c r="D1245" s="89">
        <f t="shared" si="708"/>
        <v>174.98</v>
      </c>
      <c r="E1245" s="87">
        <f t="shared" si="709"/>
        <v>210.97</v>
      </c>
      <c r="F1245" s="91">
        <v>127.3</v>
      </c>
      <c r="G1245" s="57">
        <f t="shared" si="723"/>
        <v>155.82</v>
      </c>
      <c r="H1245" s="56">
        <f t="shared" si="724"/>
        <v>179.07</v>
      </c>
      <c r="I1245" s="57">
        <f t="shared" si="725"/>
        <v>219.78</v>
      </c>
      <c r="J1245" s="60">
        <f t="shared" si="726"/>
        <v>297.32</v>
      </c>
      <c r="K1245" s="60">
        <f t="shared" si="727"/>
        <v>457.91</v>
      </c>
      <c r="L1245" s="60">
        <f t="shared" si="728"/>
        <v>627.32000000000005</v>
      </c>
      <c r="M1245" s="60">
        <f t="shared" si="729"/>
        <v>745.83</v>
      </c>
      <c r="N1245" s="60">
        <f t="shared" si="730"/>
        <v>968.97</v>
      </c>
      <c r="O1245" s="60">
        <f t="shared" si="731"/>
        <v>4022.23</v>
      </c>
      <c r="P1245" s="95">
        <f t="shared" si="732"/>
        <v>29253.74</v>
      </c>
    </row>
    <row r="1246" spans="1:16" x14ac:dyDescent="0.2">
      <c r="A1246" s="54">
        <v>45078</v>
      </c>
      <c r="B1246" s="90">
        <v>127.09</v>
      </c>
      <c r="C1246" s="84">
        <f t="shared" si="707"/>
        <v>153.49</v>
      </c>
      <c r="D1246" s="89">
        <f t="shared" si="708"/>
        <v>174.62</v>
      </c>
      <c r="E1246" s="87">
        <f t="shared" si="709"/>
        <v>210.54</v>
      </c>
      <c r="F1246" s="91">
        <v>127.11</v>
      </c>
      <c r="G1246" s="57">
        <f t="shared" si="723"/>
        <v>155.58000000000001</v>
      </c>
      <c r="H1246" s="56">
        <f t="shared" si="724"/>
        <v>178.81</v>
      </c>
      <c r="I1246" s="57">
        <f t="shared" si="725"/>
        <v>219.46</v>
      </c>
      <c r="J1246" s="60">
        <f t="shared" si="726"/>
        <v>296.88</v>
      </c>
      <c r="K1246" s="60">
        <f t="shared" si="727"/>
        <v>457.23</v>
      </c>
      <c r="L1246" s="60">
        <f t="shared" si="728"/>
        <v>626.39</v>
      </c>
      <c r="M1246" s="60">
        <f t="shared" si="729"/>
        <v>744.71</v>
      </c>
      <c r="N1246" s="60">
        <f t="shared" si="730"/>
        <v>967.52</v>
      </c>
      <c r="O1246" s="60">
        <f t="shared" si="731"/>
        <v>4016.23</v>
      </c>
      <c r="P1246" s="95">
        <f t="shared" si="732"/>
        <v>29210.080000000002</v>
      </c>
    </row>
    <row r="1247" spans="1:16" x14ac:dyDescent="0.2">
      <c r="A1247" s="54">
        <v>45108</v>
      </c>
      <c r="B1247" s="90">
        <v>128.22</v>
      </c>
      <c r="C1247" s="84">
        <f t="shared" si="707"/>
        <v>154.85</v>
      </c>
      <c r="D1247" s="89">
        <f t="shared" si="708"/>
        <v>176.17</v>
      </c>
      <c r="E1247" s="87">
        <f t="shared" si="709"/>
        <v>212.41</v>
      </c>
      <c r="F1247" s="91">
        <v>128.13999999999999</v>
      </c>
      <c r="G1247" s="57">
        <f t="shared" si="723"/>
        <v>156.84</v>
      </c>
      <c r="H1247" s="56">
        <f t="shared" si="724"/>
        <v>180.25</v>
      </c>
      <c r="I1247" s="57">
        <f t="shared" si="725"/>
        <v>221.23</v>
      </c>
      <c r="J1247" s="60">
        <f t="shared" si="726"/>
        <v>299.27999999999997</v>
      </c>
      <c r="K1247" s="60">
        <f t="shared" si="727"/>
        <v>460.93</v>
      </c>
      <c r="L1247" s="60">
        <f t="shared" si="728"/>
        <v>631.46</v>
      </c>
      <c r="M1247" s="60">
        <f t="shared" si="729"/>
        <v>750.75</v>
      </c>
      <c r="N1247" s="60">
        <f t="shared" si="730"/>
        <v>975.36</v>
      </c>
      <c r="O1247" s="60">
        <f t="shared" si="731"/>
        <v>4048.78</v>
      </c>
      <c r="P1247" s="95">
        <f t="shared" si="732"/>
        <v>29446.78</v>
      </c>
    </row>
    <row r="1248" spans="1:16" x14ac:dyDescent="0.2">
      <c r="A1248" s="54">
        <v>45139</v>
      </c>
      <c r="B1248" s="90">
        <v>128.82</v>
      </c>
      <c r="C1248" s="84">
        <f t="shared" si="707"/>
        <v>155.58000000000001</v>
      </c>
      <c r="D1248" s="89">
        <f t="shared" si="708"/>
        <v>177</v>
      </c>
      <c r="E1248" s="87">
        <f t="shared" si="709"/>
        <v>213.4</v>
      </c>
      <c r="F1248" s="91">
        <v>129.12</v>
      </c>
      <c r="G1248" s="57">
        <f t="shared" si="723"/>
        <v>158.04</v>
      </c>
      <c r="H1248" s="56">
        <f t="shared" si="724"/>
        <v>181.63</v>
      </c>
      <c r="I1248" s="57">
        <f t="shared" si="725"/>
        <v>222.93</v>
      </c>
      <c r="J1248" s="60">
        <f t="shared" si="726"/>
        <v>301.57</v>
      </c>
      <c r="K1248" s="60">
        <f t="shared" si="727"/>
        <v>464.46</v>
      </c>
      <c r="L1248" s="60">
        <f t="shared" si="728"/>
        <v>636.29</v>
      </c>
      <c r="M1248" s="60">
        <f t="shared" si="729"/>
        <v>756.49</v>
      </c>
      <c r="N1248" s="60">
        <f t="shared" si="730"/>
        <v>982.82</v>
      </c>
      <c r="O1248" s="60">
        <f t="shared" si="731"/>
        <v>4079.74</v>
      </c>
      <c r="P1248" s="95">
        <f t="shared" si="732"/>
        <v>29671.98</v>
      </c>
    </row>
    <row r="1249" spans="1:16" x14ac:dyDescent="0.2">
      <c r="A1249" s="54">
        <v>45170</v>
      </c>
      <c r="B1249" s="90">
        <v>127.52</v>
      </c>
      <c r="C1249" s="84">
        <f t="shared" si="707"/>
        <v>154.01</v>
      </c>
      <c r="D1249" s="89">
        <f t="shared" si="708"/>
        <v>175.21</v>
      </c>
      <c r="E1249" s="87">
        <f t="shared" si="709"/>
        <v>211.25</v>
      </c>
      <c r="F1249" s="91">
        <v>128.22999999999999</v>
      </c>
      <c r="G1249" s="57">
        <f t="shared" si="723"/>
        <v>156.94999999999999</v>
      </c>
      <c r="H1249" s="56">
        <f t="shared" si="724"/>
        <v>180.38</v>
      </c>
      <c r="I1249" s="57">
        <f t="shared" si="725"/>
        <v>221.39</v>
      </c>
      <c r="J1249" s="60">
        <f t="shared" si="726"/>
        <v>299.49</v>
      </c>
      <c r="K1249" s="60">
        <f t="shared" si="727"/>
        <v>461.26</v>
      </c>
      <c r="L1249" s="60">
        <f t="shared" si="728"/>
        <v>631.9</v>
      </c>
      <c r="M1249" s="60">
        <f t="shared" si="729"/>
        <v>751.27</v>
      </c>
      <c r="N1249" s="60">
        <f t="shared" si="730"/>
        <v>976.05</v>
      </c>
      <c r="O1249" s="60">
        <f t="shared" si="731"/>
        <v>4051.62</v>
      </c>
      <c r="P1249" s="95">
        <f t="shared" si="732"/>
        <v>29467.46</v>
      </c>
    </row>
    <row r="1250" spans="1:16" x14ac:dyDescent="0.2">
      <c r="A1250" s="54">
        <v>45200</v>
      </c>
      <c r="B1250" s="90">
        <v>128.30000000000001</v>
      </c>
      <c r="C1250" s="84">
        <f t="shared" si="707"/>
        <v>154.94999999999999</v>
      </c>
      <c r="D1250" s="89">
        <f t="shared" si="708"/>
        <v>176.28</v>
      </c>
      <c r="E1250" s="87">
        <f t="shared" si="709"/>
        <v>212.54</v>
      </c>
      <c r="F1250" s="91">
        <v>128.66999999999999</v>
      </c>
      <c r="G1250" s="57">
        <f t="shared" si="723"/>
        <v>157.49</v>
      </c>
      <c r="H1250" s="56">
        <f t="shared" si="724"/>
        <v>181</v>
      </c>
      <c r="I1250" s="57">
        <f t="shared" si="725"/>
        <v>222.15</v>
      </c>
      <c r="J1250" s="60">
        <f t="shared" si="726"/>
        <v>300.52</v>
      </c>
      <c r="K1250" s="60">
        <f t="shared" si="727"/>
        <v>462.84</v>
      </c>
      <c r="L1250" s="60">
        <f t="shared" si="728"/>
        <v>634.07000000000005</v>
      </c>
      <c r="M1250" s="60">
        <f t="shared" si="729"/>
        <v>753.85</v>
      </c>
      <c r="N1250" s="60">
        <f t="shared" si="730"/>
        <v>979.4</v>
      </c>
      <c r="O1250" s="60">
        <f t="shared" si="731"/>
        <v>4065.52</v>
      </c>
      <c r="P1250" s="95">
        <f t="shared" si="732"/>
        <v>29568.57</v>
      </c>
    </row>
    <row r="1251" spans="1:16" x14ac:dyDescent="0.2">
      <c r="A1251" s="54">
        <v>45231</v>
      </c>
      <c r="B1251" s="90">
        <v>128.55000000000001</v>
      </c>
      <c r="C1251" s="84">
        <f t="shared" si="707"/>
        <v>155.25</v>
      </c>
      <c r="D1251" s="89">
        <f t="shared" si="708"/>
        <v>176.63</v>
      </c>
      <c r="E1251" s="87">
        <f t="shared" si="709"/>
        <v>212.96</v>
      </c>
      <c r="F1251" s="91">
        <v>128.88999999999999</v>
      </c>
      <c r="G1251" s="57">
        <f t="shared" si="723"/>
        <v>157.76</v>
      </c>
      <c r="H1251" s="56">
        <f t="shared" si="724"/>
        <v>181.31</v>
      </c>
      <c r="I1251" s="57">
        <f t="shared" si="725"/>
        <v>222.53</v>
      </c>
      <c r="J1251" s="60">
        <f t="shared" si="726"/>
        <v>301.04000000000002</v>
      </c>
      <c r="K1251" s="60">
        <f t="shared" si="727"/>
        <v>463.63</v>
      </c>
      <c r="L1251" s="60">
        <f t="shared" si="728"/>
        <v>635.16</v>
      </c>
      <c r="M1251" s="60">
        <f t="shared" si="729"/>
        <v>755.14</v>
      </c>
      <c r="N1251" s="60">
        <f t="shared" si="730"/>
        <v>981.07</v>
      </c>
      <c r="O1251" s="60">
        <f t="shared" si="731"/>
        <v>4072.47</v>
      </c>
      <c r="P1251" s="95">
        <f t="shared" si="732"/>
        <v>29619.13</v>
      </c>
    </row>
    <row r="1252" spans="1:16" x14ac:dyDescent="0.2">
      <c r="A1252" s="54">
        <v>45261</v>
      </c>
      <c r="B1252" s="90">
        <v>129.53</v>
      </c>
      <c r="C1252" s="84">
        <f t="shared" si="707"/>
        <v>156.43</v>
      </c>
      <c r="D1252" s="89">
        <f t="shared" si="708"/>
        <v>177.97</v>
      </c>
      <c r="E1252" s="87">
        <f t="shared" si="709"/>
        <v>214.58</v>
      </c>
      <c r="F1252" s="91">
        <v>129.44999999999999</v>
      </c>
      <c r="G1252" s="57">
        <f t="shared" si="723"/>
        <v>158.44999999999999</v>
      </c>
      <c r="H1252" s="56">
        <f t="shared" si="724"/>
        <v>182.1</v>
      </c>
      <c r="I1252" s="57">
        <f t="shared" si="725"/>
        <v>223.5</v>
      </c>
      <c r="J1252" s="60">
        <f t="shared" si="726"/>
        <v>302.33999999999997</v>
      </c>
      <c r="K1252" s="60">
        <f t="shared" si="727"/>
        <v>465.64</v>
      </c>
      <c r="L1252" s="60">
        <f t="shared" si="728"/>
        <v>637.91999999999996</v>
      </c>
      <c r="M1252" s="60">
        <f t="shared" si="729"/>
        <v>758.42</v>
      </c>
      <c r="N1252" s="60">
        <f t="shared" si="730"/>
        <v>985.33</v>
      </c>
      <c r="O1252" s="60">
        <f t="shared" si="731"/>
        <v>4090.17</v>
      </c>
      <c r="P1252" s="95">
        <f t="shared" si="732"/>
        <v>29747.82</v>
      </c>
    </row>
    <row r="1253" spans="1:16" x14ac:dyDescent="0.2">
      <c r="A1253" s="54">
        <v>45292</v>
      </c>
      <c r="B1253" s="90">
        <v>130.19</v>
      </c>
      <c r="C1253" s="84">
        <f t="shared" ref="C1253:C1264" si="733">B1253*1.2077</f>
        <v>157.22999999999999</v>
      </c>
      <c r="D1253" s="89">
        <f t="shared" ref="D1253:D1264" si="734">B1253*1.374</f>
        <v>178.88</v>
      </c>
      <c r="E1253" s="87">
        <f t="shared" ref="E1253:E1264" si="735">B1253*1.6566</f>
        <v>215.67</v>
      </c>
      <c r="F1253" s="91">
        <v>130.08000000000001</v>
      </c>
      <c r="G1253" s="57">
        <f t="shared" si="723"/>
        <v>159.22</v>
      </c>
      <c r="H1253" s="56">
        <f t="shared" si="724"/>
        <v>182.98</v>
      </c>
      <c r="I1253" s="57">
        <f t="shared" si="725"/>
        <v>224.58</v>
      </c>
      <c r="J1253" s="60">
        <f t="shared" si="726"/>
        <v>303.81</v>
      </c>
      <c r="K1253" s="60">
        <f t="shared" si="727"/>
        <v>467.91</v>
      </c>
      <c r="L1253" s="60">
        <f t="shared" si="728"/>
        <v>641.02</v>
      </c>
      <c r="M1253" s="60">
        <f t="shared" si="729"/>
        <v>762.11</v>
      </c>
      <c r="N1253" s="60">
        <f t="shared" si="730"/>
        <v>990.13</v>
      </c>
      <c r="O1253" s="60">
        <f t="shared" si="731"/>
        <v>4110.07</v>
      </c>
      <c r="P1253" s="95">
        <f t="shared" si="732"/>
        <v>29892.59</v>
      </c>
    </row>
    <row r="1254" spans="1:16" x14ac:dyDescent="0.2">
      <c r="A1254" s="54">
        <v>45323</v>
      </c>
      <c r="B1254" s="90">
        <v>130.94999999999999</v>
      </c>
      <c r="C1254" s="84">
        <f t="shared" si="733"/>
        <v>158.15</v>
      </c>
      <c r="D1254" s="89">
        <f t="shared" si="734"/>
        <v>179.93</v>
      </c>
      <c r="E1254" s="87">
        <f t="shared" si="735"/>
        <v>216.93</v>
      </c>
      <c r="F1254" s="91">
        <v>131.01</v>
      </c>
      <c r="G1254" s="57">
        <f t="shared" si="723"/>
        <v>160.36000000000001</v>
      </c>
      <c r="H1254" s="56">
        <f t="shared" si="724"/>
        <v>184.29</v>
      </c>
      <c r="I1254" s="57">
        <f t="shared" si="725"/>
        <v>226.19</v>
      </c>
      <c r="J1254" s="60">
        <f t="shared" si="726"/>
        <v>305.99</v>
      </c>
      <c r="K1254" s="60">
        <f t="shared" si="727"/>
        <v>471.26</v>
      </c>
      <c r="L1254" s="60">
        <f t="shared" si="728"/>
        <v>645.6</v>
      </c>
      <c r="M1254" s="60">
        <f t="shared" si="729"/>
        <v>767.56</v>
      </c>
      <c r="N1254" s="60">
        <f t="shared" si="730"/>
        <v>997.21</v>
      </c>
      <c r="O1254" s="60">
        <f t="shared" si="731"/>
        <v>4139.46</v>
      </c>
      <c r="P1254" s="95">
        <f t="shared" si="732"/>
        <v>30106.31</v>
      </c>
    </row>
    <row r="1255" spans="1:16" x14ac:dyDescent="0.2">
      <c r="A1255" s="54">
        <v>45352</v>
      </c>
      <c r="B1255" s="90">
        <v>131.75</v>
      </c>
      <c r="C1255" s="84">
        <f t="shared" si="733"/>
        <v>159.11000000000001</v>
      </c>
      <c r="D1255" s="89">
        <f t="shared" si="734"/>
        <v>181.02</v>
      </c>
      <c r="E1255" s="87">
        <f t="shared" si="735"/>
        <v>218.26</v>
      </c>
      <c r="F1255" s="91">
        <v>131.72999999999999</v>
      </c>
      <c r="G1255" s="57">
        <f t="shared" si="723"/>
        <v>161.24</v>
      </c>
      <c r="H1255" s="56">
        <f t="shared" si="724"/>
        <v>185.3</v>
      </c>
      <c r="I1255" s="57">
        <f t="shared" si="725"/>
        <v>227.43</v>
      </c>
      <c r="J1255" s="60">
        <f t="shared" si="726"/>
        <v>307.67</v>
      </c>
      <c r="K1255" s="60">
        <f t="shared" si="727"/>
        <v>473.85</v>
      </c>
      <c r="L1255" s="60">
        <f t="shared" si="728"/>
        <v>649.15</v>
      </c>
      <c r="M1255" s="60">
        <f t="shared" si="729"/>
        <v>771.78</v>
      </c>
      <c r="N1255" s="60">
        <f t="shared" si="730"/>
        <v>1002.69</v>
      </c>
      <c r="O1255" s="60">
        <f t="shared" si="731"/>
        <v>4162.21</v>
      </c>
      <c r="P1255" s="95">
        <f t="shared" si="732"/>
        <v>30271.759999999998</v>
      </c>
    </row>
    <row r="1256" spans="1:16" x14ac:dyDescent="0.2">
      <c r="A1256" s="54">
        <v>45383</v>
      </c>
      <c r="B1256" s="90">
        <v>130.85</v>
      </c>
      <c r="C1256" s="84">
        <f t="shared" si="733"/>
        <v>158.03</v>
      </c>
      <c r="D1256" s="89">
        <f t="shared" si="734"/>
        <v>179.79</v>
      </c>
      <c r="E1256" s="87">
        <f t="shared" si="735"/>
        <v>216.77</v>
      </c>
      <c r="F1256" s="91">
        <v>131.1</v>
      </c>
      <c r="G1256" s="57">
        <f t="shared" ref="G1256:G1264" si="736">F1256*1.224</f>
        <v>160.47</v>
      </c>
      <c r="H1256" s="56">
        <f t="shared" ref="H1256:H1264" si="737">F1256*1.4067</f>
        <v>184.42</v>
      </c>
      <c r="I1256" s="57">
        <f t="shared" ref="I1256:I1264" si="738">F1256*1.7265</f>
        <v>226.34</v>
      </c>
      <c r="J1256" s="60">
        <f t="shared" ref="J1256:J1264" si="739">F1256*2.3356</f>
        <v>306.2</v>
      </c>
      <c r="K1256" s="60">
        <f t="shared" ref="K1256:K1264" si="740">F1256*3.5971</f>
        <v>471.58</v>
      </c>
      <c r="L1256" s="60">
        <f t="shared" ref="L1256:L1264" si="741">F1256*4.9279</f>
        <v>646.04999999999995</v>
      </c>
      <c r="M1256" s="60">
        <f t="shared" ref="M1256:M1264" si="742">F1256*5.8588</f>
        <v>768.09</v>
      </c>
      <c r="N1256" s="60">
        <f t="shared" ref="N1256:N1264" si="743">F1256*7.6117</f>
        <v>997.89</v>
      </c>
      <c r="O1256" s="60">
        <f t="shared" ref="O1256:O1264" si="744">F1256*31.5965</f>
        <v>4142.3</v>
      </c>
      <c r="P1256" s="95">
        <f t="shared" ref="P1256:P1264" si="745">F1256*229.8016</f>
        <v>30126.99</v>
      </c>
    </row>
    <row r="1257" spans="1:16" x14ac:dyDescent="0.2">
      <c r="A1257" s="54">
        <v>45413</v>
      </c>
      <c r="B1257" s="90"/>
      <c r="C1257" s="84">
        <f t="shared" si="733"/>
        <v>0</v>
      </c>
      <c r="D1257" s="89">
        <f t="shared" si="734"/>
        <v>0</v>
      </c>
      <c r="E1257" s="87">
        <f t="shared" si="735"/>
        <v>0</v>
      </c>
      <c r="F1257" s="91"/>
      <c r="G1257" s="57">
        <f t="shared" si="736"/>
        <v>0</v>
      </c>
      <c r="H1257" s="56">
        <f t="shared" si="737"/>
        <v>0</v>
      </c>
      <c r="I1257" s="57">
        <f t="shared" si="738"/>
        <v>0</v>
      </c>
      <c r="J1257" s="60">
        <f t="shared" si="739"/>
        <v>0</v>
      </c>
      <c r="K1257" s="60">
        <f t="shared" si="740"/>
        <v>0</v>
      </c>
      <c r="L1257" s="60">
        <f t="shared" si="741"/>
        <v>0</v>
      </c>
      <c r="M1257" s="60">
        <f t="shared" si="742"/>
        <v>0</v>
      </c>
      <c r="N1257" s="60">
        <f t="shared" si="743"/>
        <v>0</v>
      </c>
      <c r="O1257" s="60">
        <f t="shared" si="744"/>
        <v>0</v>
      </c>
      <c r="P1257" s="95">
        <f t="shared" si="745"/>
        <v>0</v>
      </c>
    </row>
    <row r="1258" spans="1:16" x14ac:dyDescent="0.2">
      <c r="A1258" s="54">
        <v>45444</v>
      </c>
      <c r="B1258" s="90"/>
      <c r="C1258" s="84">
        <f t="shared" si="733"/>
        <v>0</v>
      </c>
      <c r="D1258" s="89">
        <f t="shared" si="734"/>
        <v>0</v>
      </c>
      <c r="E1258" s="87">
        <f t="shared" si="735"/>
        <v>0</v>
      </c>
      <c r="F1258" s="91"/>
      <c r="G1258" s="57">
        <f t="shared" si="736"/>
        <v>0</v>
      </c>
      <c r="H1258" s="56">
        <f t="shared" si="737"/>
        <v>0</v>
      </c>
      <c r="I1258" s="57">
        <f t="shared" si="738"/>
        <v>0</v>
      </c>
      <c r="J1258" s="60">
        <f t="shared" si="739"/>
        <v>0</v>
      </c>
      <c r="K1258" s="60">
        <f t="shared" si="740"/>
        <v>0</v>
      </c>
      <c r="L1258" s="60">
        <f t="shared" si="741"/>
        <v>0</v>
      </c>
      <c r="M1258" s="60">
        <f t="shared" si="742"/>
        <v>0</v>
      </c>
      <c r="N1258" s="60">
        <f t="shared" si="743"/>
        <v>0</v>
      </c>
      <c r="O1258" s="60">
        <f t="shared" si="744"/>
        <v>0</v>
      </c>
      <c r="P1258" s="95">
        <f t="shared" si="745"/>
        <v>0</v>
      </c>
    </row>
    <row r="1259" spans="1:16" x14ac:dyDescent="0.2">
      <c r="A1259" s="54">
        <v>45474</v>
      </c>
      <c r="B1259" s="90"/>
      <c r="C1259" s="84">
        <f t="shared" si="733"/>
        <v>0</v>
      </c>
      <c r="D1259" s="89">
        <f t="shared" si="734"/>
        <v>0</v>
      </c>
      <c r="E1259" s="87">
        <f t="shared" si="735"/>
        <v>0</v>
      </c>
      <c r="F1259" s="91"/>
      <c r="G1259" s="57">
        <f t="shared" si="736"/>
        <v>0</v>
      </c>
      <c r="H1259" s="56">
        <f t="shared" si="737"/>
        <v>0</v>
      </c>
      <c r="I1259" s="57">
        <f t="shared" si="738"/>
        <v>0</v>
      </c>
      <c r="J1259" s="60">
        <f t="shared" si="739"/>
        <v>0</v>
      </c>
      <c r="K1259" s="60">
        <f t="shared" si="740"/>
        <v>0</v>
      </c>
      <c r="L1259" s="60">
        <f t="shared" si="741"/>
        <v>0</v>
      </c>
      <c r="M1259" s="60">
        <f t="shared" si="742"/>
        <v>0</v>
      </c>
      <c r="N1259" s="60">
        <f t="shared" si="743"/>
        <v>0</v>
      </c>
      <c r="O1259" s="60">
        <f t="shared" si="744"/>
        <v>0</v>
      </c>
      <c r="P1259" s="95">
        <f t="shared" si="745"/>
        <v>0</v>
      </c>
    </row>
    <row r="1260" spans="1:16" x14ac:dyDescent="0.2">
      <c r="A1260" s="54">
        <v>45505</v>
      </c>
      <c r="B1260" s="90"/>
      <c r="C1260" s="84">
        <f t="shared" si="733"/>
        <v>0</v>
      </c>
      <c r="D1260" s="89">
        <f t="shared" si="734"/>
        <v>0</v>
      </c>
      <c r="E1260" s="87">
        <f t="shared" si="735"/>
        <v>0</v>
      </c>
      <c r="F1260" s="91"/>
      <c r="G1260" s="57">
        <f t="shared" si="736"/>
        <v>0</v>
      </c>
      <c r="H1260" s="56">
        <f t="shared" si="737"/>
        <v>0</v>
      </c>
      <c r="I1260" s="57">
        <f t="shared" si="738"/>
        <v>0</v>
      </c>
      <c r="J1260" s="60">
        <f t="shared" si="739"/>
        <v>0</v>
      </c>
      <c r="K1260" s="60">
        <f t="shared" si="740"/>
        <v>0</v>
      </c>
      <c r="L1260" s="60">
        <f t="shared" si="741"/>
        <v>0</v>
      </c>
      <c r="M1260" s="60">
        <f t="shared" si="742"/>
        <v>0</v>
      </c>
      <c r="N1260" s="60">
        <f t="shared" si="743"/>
        <v>0</v>
      </c>
      <c r="O1260" s="60">
        <f t="shared" si="744"/>
        <v>0</v>
      </c>
      <c r="P1260" s="95">
        <f t="shared" si="745"/>
        <v>0</v>
      </c>
    </row>
    <row r="1261" spans="1:16" x14ac:dyDescent="0.2">
      <c r="A1261" s="54">
        <v>45536</v>
      </c>
      <c r="B1261" s="90"/>
      <c r="C1261" s="84">
        <f t="shared" si="733"/>
        <v>0</v>
      </c>
      <c r="D1261" s="89">
        <f t="shared" si="734"/>
        <v>0</v>
      </c>
      <c r="E1261" s="87">
        <f t="shared" si="735"/>
        <v>0</v>
      </c>
      <c r="F1261" s="91"/>
      <c r="G1261" s="57">
        <f t="shared" si="736"/>
        <v>0</v>
      </c>
      <c r="H1261" s="56">
        <f t="shared" si="737"/>
        <v>0</v>
      </c>
      <c r="I1261" s="57">
        <f t="shared" si="738"/>
        <v>0</v>
      </c>
      <c r="J1261" s="60">
        <f t="shared" si="739"/>
        <v>0</v>
      </c>
      <c r="K1261" s="60">
        <f t="shared" si="740"/>
        <v>0</v>
      </c>
      <c r="L1261" s="60">
        <f t="shared" si="741"/>
        <v>0</v>
      </c>
      <c r="M1261" s="60">
        <f t="shared" si="742"/>
        <v>0</v>
      </c>
      <c r="N1261" s="60">
        <f t="shared" si="743"/>
        <v>0</v>
      </c>
      <c r="O1261" s="60">
        <f t="shared" si="744"/>
        <v>0</v>
      </c>
      <c r="P1261" s="95">
        <f t="shared" si="745"/>
        <v>0</v>
      </c>
    </row>
    <row r="1262" spans="1:16" x14ac:dyDescent="0.2">
      <c r="A1262" s="54">
        <v>45566</v>
      </c>
      <c r="B1262" s="90"/>
      <c r="C1262" s="84">
        <f t="shared" si="733"/>
        <v>0</v>
      </c>
      <c r="D1262" s="89">
        <f t="shared" si="734"/>
        <v>0</v>
      </c>
      <c r="E1262" s="87">
        <f t="shared" si="735"/>
        <v>0</v>
      </c>
      <c r="F1262" s="91"/>
      <c r="G1262" s="57">
        <f t="shared" si="736"/>
        <v>0</v>
      </c>
      <c r="H1262" s="56">
        <f t="shared" si="737"/>
        <v>0</v>
      </c>
      <c r="I1262" s="57">
        <f t="shared" si="738"/>
        <v>0</v>
      </c>
      <c r="J1262" s="60">
        <f t="shared" si="739"/>
        <v>0</v>
      </c>
      <c r="K1262" s="60">
        <f t="shared" si="740"/>
        <v>0</v>
      </c>
      <c r="L1262" s="60">
        <f t="shared" si="741"/>
        <v>0</v>
      </c>
      <c r="M1262" s="60">
        <f t="shared" si="742"/>
        <v>0</v>
      </c>
      <c r="N1262" s="60">
        <f t="shared" si="743"/>
        <v>0</v>
      </c>
      <c r="O1262" s="60">
        <f t="shared" si="744"/>
        <v>0</v>
      </c>
      <c r="P1262" s="95">
        <f t="shared" si="745"/>
        <v>0</v>
      </c>
    </row>
    <row r="1263" spans="1:16" x14ac:dyDescent="0.2">
      <c r="A1263" s="54">
        <v>45597</v>
      </c>
      <c r="B1263" s="90"/>
      <c r="C1263" s="84">
        <f t="shared" si="733"/>
        <v>0</v>
      </c>
      <c r="D1263" s="89">
        <f t="shared" si="734"/>
        <v>0</v>
      </c>
      <c r="E1263" s="87">
        <f t="shared" si="735"/>
        <v>0</v>
      </c>
      <c r="F1263" s="91"/>
      <c r="G1263" s="57">
        <f t="shared" si="736"/>
        <v>0</v>
      </c>
      <c r="H1263" s="56">
        <f t="shared" si="737"/>
        <v>0</v>
      </c>
      <c r="I1263" s="57">
        <f t="shared" si="738"/>
        <v>0</v>
      </c>
      <c r="J1263" s="60">
        <f t="shared" si="739"/>
        <v>0</v>
      </c>
      <c r="K1263" s="60">
        <f t="shared" si="740"/>
        <v>0</v>
      </c>
      <c r="L1263" s="60">
        <f t="shared" si="741"/>
        <v>0</v>
      </c>
      <c r="M1263" s="60">
        <f t="shared" si="742"/>
        <v>0</v>
      </c>
      <c r="N1263" s="60">
        <f t="shared" si="743"/>
        <v>0</v>
      </c>
      <c r="O1263" s="60">
        <f t="shared" si="744"/>
        <v>0</v>
      </c>
      <c r="P1263" s="95">
        <f t="shared" si="745"/>
        <v>0</v>
      </c>
    </row>
    <row r="1264" spans="1:16" x14ac:dyDescent="0.2">
      <c r="A1264" s="54">
        <v>45627</v>
      </c>
      <c r="B1264" s="90"/>
      <c r="C1264" s="84">
        <f t="shared" si="733"/>
        <v>0</v>
      </c>
      <c r="D1264" s="89">
        <f t="shared" si="734"/>
        <v>0</v>
      </c>
      <c r="E1264" s="87">
        <f t="shared" si="735"/>
        <v>0</v>
      </c>
      <c r="F1264" s="91"/>
      <c r="G1264" s="57">
        <f t="shared" si="736"/>
        <v>0</v>
      </c>
      <c r="H1264" s="56">
        <f t="shared" si="737"/>
        <v>0</v>
      </c>
      <c r="I1264" s="57">
        <f t="shared" si="738"/>
        <v>0</v>
      </c>
      <c r="J1264" s="60">
        <f t="shared" si="739"/>
        <v>0</v>
      </c>
      <c r="K1264" s="60">
        <f t="shared" si="740"/>
        <v>0</v>
      </c>
      <c r="L1264" s="60">
        <f t="shared" si="741"/>
        <v>0</v>
      </c>
      <c r="M1264" s="60">
        <f t="shared" si="742"/>
        <v>0</v>
      </c>
      <c r="N1264" s="60">
        <f t="shared" si="743"/>
        <v>0</v>
      </c>
      <c r="O1264" s="60">
        <f t="shared" si="744"/>
        <v>0</v>
      </c>
      <c r="P1264" s="95">
        <f t="shared" si="745"/>
        <v>0</v>
      </c>
    </row>
    <row r="1265" spans="1:16" hidden="1" x14ac:dyDescent="0.2">
      <c r="A1265" s="54"/>
      <c r="B1265" s="90"/>
      <c r="C1265" s="84"/>
      <c r="D1265" s="89"/>
      <c r="E1265" s="87"/>
      <c r="F1265" s="91"/>
      <c r="G1265" s="57"/>
      <c r="H1265" s="56"/>
      <c r="I1265" s="57"/>
      <c r="J1265" s="60"/>
      <c r="K1265" s="60"/>
      <c r="L1265" s="60"/>
      <c r="M1265" s="60"/>
      <c r="N1265" s="60"/>
      <c r="O1265" s="60"/>
      <c r="P1265" s="95"/>
    </row>
    <row r="1266" spans="1:16" hidden="1" x14ac:dyDescent="0.2">
      <c r="A1266" s="54"/>
      <c r="B1266" s="90"/>
      <c r="C1266" s="84"/>
      <c r="D1266" s="89"/>
      <c r="E1266" s="87"/>
      <c r="F1266" s="91"/>
      <c r="G1266" s="57"/>
      <c r="H1266" s="56"/>
      <c r="I1266" s="57"/>
      <c r="J1266" s="60"/>
      <c r="K1266" s="60"/>
      <c r="L1266" s="60"/>
      <c r="M1266" s="60"/>
      <c r="N1266" s="60"/>
      <c r="O1266" s="60"/>
      <c r="P1266" s="95"/>
    </row>
    <row r="1267" spans="1:16" hidden="1" x14ac:dyDescent="0.2">
      <c r="A1267" s="54"/>
      <c r="B1267" s="90"/>
      <c r="C1267" s="84"/>
      <c r="D1267" s="89"/>
      <c r="E1267" s="87"/>
      <c r="F1267" s="91"/>
      <c r="G1267" s="57"/>
      <c r="H1267" s="56"/>
      <c r="I1267" s="57"/>
      <c r="J1267" s="60"/>
      <c r="K1267" s="60"/>
      <c r="L1267" s="60"/>
      <c r="M1267" s="60"/>
      <c r="N1267" s="60"/>
      <c r="O1267" s="60"/>
      <c r="P1267" s="95"/>
    </row>
    <row r="1268" spans="1:16" hidden="1" x14ac:dyDescent="0.2">
      <c r="A1268" s="54"/>
      <c r="B1268" s="90"/>
      <c r="C1268" s="84"/>
      <c r="D1268" s="89"/>
      <c r="E1268" s="87"/>
      <c r="F1268" s="91"/>
      <c r="G1268" s="57"/>
      <c r="H1268" s="56"/>
      <c r="I1268" s="57"/>
      <c r="J1268" s="60"/>
      <c r="K1268" s="60"/>
      <c r="L1268" s="60"/>
      <c r="M1268" s="60"/>
      <c r="N1268" s="60"/>
      <c r="O1268" s="60"/>
      <c r="P1268" s="95"/>
    </row>
    <row r="1269" spans="1:16" hidden="1" x14ac:dyDescent="0.2">
      <c r="A1269" s="54"/>
      <c r="B1269" s="90"/>
      <c r="C1269" s="84"/>
      <c r="D1269" s="89"/>
      <c r="E1269" s="87"/>
      <c r="F1269" s="91"/>
      <c r="G1269" s="57"/>
      <c r="H1269" s="56"/>
      <c r="I1269" s="57"/>
      <c r="J1269" s="60"/>
      <c r="K1269" s="60"/>
      <c r="L1269" s="60"/>
      <c r="M1269" s="60"/>
      <c r="N1269" s="60"/>
      <c r="O1269" s="60"/>
      <c r="P1269" s="95"/>
    </row>
  </sheetData>
  <sheetProtection algorithmName="SHA-512" hashValue="BTftraIuznt1w/zyqn6RiL+5mth2zEPxIVgb6VCOjQbeXwXFOQiFo2FhWpwqI39xifbrP/tngHAeblMPZJFtIQ==" saltValue="U1K1UxQ7U9YKp9lSbrW1dg==" spinCount="100000" sheet="1" objects="1" scenarios="1"/>
  <mergeCells count="2">
    <mergeCell ref="A1:J1"/>
    <mergeCell ref="B3:E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16" ma:contentTypeDescription="Een nieuw document maken." ma:contentTypeScope="" ma:versionID="3cc36b7f95ec23378530eba1873c154a">
  <xsd:schema xmlns:xsd="http://www.w3.org/2001/XMLSchema" xmlns:xs="http://www.w3.org/2001/XMLSchema" xmlns:p="http://schemas.microsoft.com/office/2006/metadata/properties" xmlns:ns2="8c2ec0c0-81b2-4fa4-acd3-c9c977bda964" xmlns:ns3="8cddfe7a-d0da-4083-8e3b-032210790ca8" targetNamespace="http://schemas.microsoft.com/office/2006/metadata/properties" ma:root="true" ma:fieldsID="ff4d19cf6526899de9dc9aa403d59e3e" ns2:_="" ns3:_="">
    <xsd:import namespace="8c2ec0c0-81b2-4fa4-acd3-c9c977bda964"/>
    <xsd:import namespace="8cddfe7a-d0da-4083-8e3b-032210790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69c9e5ba-afa3-4dce-ba85-9ca23c416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fe7a-d0da-4083-8e3b-032210790c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2e33d9-489f-4494-8fe7-000a1e0a1854}" ma:internalName="TaxCatchAll" ma:showField="CatchAllData" ma:web="8cddfe7a-d0da-4083-8e3b-032210790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c2ec0c0-81b2-4fa4-acd3-c9c977bda964" xsi:nil="true"/>
    <lcf76f155ced4ddcb4097134ff3c332f xmlns="8c2ec0c0-81b2-4fa4-acd3-c9c977bda964">
      <Terms xmlns="http://schemas.microsoft.com/office/infopath/2007/PartnerControls"/>
    </lcf76f155ced4ddcb4097134ff3c332f>
    <TaxCatchAll xmlns="8cddfe7a-d0da-4083-8e3b-032210790ca8" xsi:nil="true"/>
  </documentManagement>
</p:properties>
</file>

<file path=customXml/itemProps1.xml><?xml version="1.0" encoding="utf-8"?>
<ds:datastoreItem xmlns:ds="http://schemas.openxmlformats.org/officeDocument/2006/customXml" ds:itemID="{7CE70831-81D6-45AF-AED2-553EF7D56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c0c0-81b2-4fa4-acd3-c9c977bda964"/>
    <ds:schemaRef ds:uri="8cddfe7a-d0da-4083-8e3b-03221079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BF1D1-116E-4930-9CF6-7750391DF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58BA38-FD06-4F23-9CE1-772DF3468F17}">
  <ds:schemaRefs>
    <ds:schemaRef ds:uri="http://schemas.microsoft.com/office/2006/metadata/properties"/>
    <ds:schemaRef ds:uri="http://schemas.microsoft.com/office/infopath/2007/PartnerControls"/>
    <ds:schemaRef ds:uri="8c2ec0c0-81b2-4fa4-acd3-c9c977bda964"/>
    <ds:schemaRef ds:uri="8cddfe7a-d0da-4083-8e3b-032210790c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Coëfficiënten</vt:lpstr>
      <vt:lpstr>Indexcijfer</vt:lpstr>
      <vt:lpstr>Coëfficiënten!Afdrukbereik</vt:lpstr>
      <vt:lpstr>Indexcijfer!Afdrukbereik</vt:lpstr>
      <vt:lpstr>Indexcijfer!Afdruktitels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2009-09-04T06:38:05Z</dcterms:created>
  <dcterms:modified xsi:type="dcterms:W3CDTF">2024-04-30T05:57:14Z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73400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